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615" activeTab="1"/>
  </bookViews>
  <sheets>
    <sheet name="List2" sheetId="1" r:id="rId1"/>
    <sheet name="List1" sheetId="2" r:id="rId2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<sst xmlns="http://schemas.openxmlformats.org/spreadsheetml/2006/main" count="180" uniqueCount="180">
  <si>
    <t>Počet hlasů</t>
  </si>
  <si>
    <t>Pořadové číslo</t>
  </si>
  <si>
    <t>Obec</t>
  </si>
  <si>
    <t>Počet obyvatel</t>
  </si>
  <si>
    <t>Počet hlasů v přepočtu na obyvatele</t>
  </si>
  <si>
    <t>Množství vodného a stočného (v 1000 m3)</t>
  </si>
  <si>
    <t>Počet hlasů za množství m3</t>
  </si>
  <si>
    <t xml:space="preserve">Celkem </t>
  </si>
  <si>
    <t>vodné</t>
  </si>
  <si>
    <t>stočné</t>
  </si>
  <si>
    <t>celkem</t>
  </si>
  <si>
    <t>hlasů</t>
  </si>
  <si>
    <t>Bedřichov</t>
  </si>
  <si>
    <t>1.</t>
  </si>
  <si>
    <t>Benešov</t>
  </si>
  <si>
    <t>2.</t>
  </si>
  <si>
    <t>Blansko</t>
  </si>
  <si>
    <t>3.</t>
  </si>
  <si>
    <t>Borotín</t>
  </si>
  <si>
    <t>4.</t>
  </si>
  <si>
    <t>Bořitov</t>
  </si>
  <si>
    <t>5.</t>
  </si>
  <si>
    <t>Boskovice</t>
  </si>
  <si>
    <t>6.</t>
  </si>
  <si>
    <t>Brťov - Jeneč</t>
  </si>
  <si>
    <t>7.</t>
  </si>
  <si>
    <t>Bukovice</t>
  </si>
  <si>
    <t>8.</t>
  </si>
  <si>
    <t>Cetkovice</t>
  </si>
  <si>
    <t>9.</t>
  </si>
  <si>
    <t>Crhov</t>
  </si>
  <si>
    <t>10.</t>
  </si>
  <si>
    <t>Černá Hora</t>
  </si>
  <si>
    <t>11.</t>
  </si>
  <si>
    <t>Černovice</t>
  </si>
  <si>
    <t>12.</t>
  </si>
  <si>
    <t>Deštná</t>
  </si>
  <si>
    <t>13.</t>
  </si>
  <si>
    <t>Doubravice</t>
  </si>
  <si>
    <t>14.</t>
  </si>
  <si>
    <t>Habrůvka</t>
  </si>
  <si>
    <t>15.</t>
  </si>
  <si>
    <t>Holštejn</t>
  </si>
  <si>
    <t>16.</t>
  </si>
  <si>
    <t>Chrudichromy</t>
  </si>
  <si>
    <t>17.</t>
  </si>
  <si>
    <t>Jedovnice</t>
  </si>
  <si>
    <t>18.</t>
  </si>
  <si>
    <t>Kněževes</t>
  </si>
  <si>
    <t>19.</t>
  </si>
  <si>
    <t>Kořenec</t>
  </si>
  <si>
    <t>20.</t>
  </si>
  <si>
    <t>Kotvrdovice</t>
  </si>
  <si>
    <t>21.</t>
  </si>
  <si>
    <t>Krasová</t>
  </si>
  <si>
    <t>22.</t>
  </si>
  <si>
    <t>Krhov</t>
  </si>
  <si>
    <t>23.</t>
  </si>
  <si>
    <t>Křetín</t>
  </si>
  <si>
    <t>24.</t>
  </si>
  <si>
    <t>Křtiny</t>
  </si>
  <si>
    <t>25.</t>
  </si>
  <si>
    <t>Kulířov</t>
  </si>
  <si>
    <t>26.</t>
  </si>
  <si>
    <t>Kunčina Ves</t>
  </si>
  <si>
    <t>27.</t>
  </si>
  <si>
    <t>Kunice</t>
  </si>
  <si>
    <t>28.</t>
  </si>
  <si>
    <t>Kuničky</t>
  </si>
  <si>
    <t>29.</t>
  </si>
  <si>
    <t>Lazinov</t>
  </si>
  <si>
    <t>30.</t>
  </si>
  <si>
    <t>Lažany</t>
  </si>
  <si>
    <t>31.</t>
  </si>
  <si>
    <t>Letovice</t>
  </si>
  <si>
    <t>32.</t>
  </si>
  <si>
    <t>Lhota Rapotina</t>
  </si>
  <si>
    <t>33.</t>
  </si>
  <si>
    <t>Lhota u Olešnice</t>
  </si>
  <si>
    <t>34.</t>
  </si>
  <si>
    <t>Lipovec</t>
  </si>
  <si>
    <t>35.</t>
  </si>
  <si>
    <t>Lipůvka</t>
  </si>
  <si>
    <t>36.</t>
  </si>
  <si>
    <t>Lubě</t>
  </si>
  <si>
    <t>37.</t>
  </si>
  <si>
    <t>Ludíkov</t>
  </si>
  <si>
    <t>38.</t>
  </si>
  <si>
    <t>Malá Lhota</t>
  </si>
  <si>
    <t>39.</t>
  </si>
  <si>
    <t>Malá Roudka</t>
  </si>
  <si>
    <t>40.</t>
  </si>
  <si>
    <t>Míchov</t>
  </si>
  <si>
    <t>41.</t>
  </si>
  <si>
    <t>Milonice</t>
  </si>
  <si>
    <t>42.</t>
  </si>
  <si>
    <t>Němčice</t>
  </si>
  <si>
    <t>43.</t>
  </si>
  <si>
    <t>Nýrov</t>
  </si>
  <si>
    <t>44.</t>
  </si>
  <si>
    <t>Obora</t>
  </si>
  <si>
    <t>45.</t>
  </si>
  <si>
    <t>Okrouhlá</t>
  </si>
  <si>
    <t>46.</t>
  </si>
  <si>
    <t>Olomučany</t>
  </si>
  <si>
    <t>47.</t>
  </si>
  <si>
    <t>Ostrov u Macochy</t>
  </si>
  <si>
    <t>48.</t>
  </si>
  <si>
    <t>Pamětice</t>
  </si>
  <si>
    <t>49.</t>
  </si>
  <si>
    <t>Petrovice</t>
  </si>
  <si>
    <t>50.</t>
  </si>
  <si>
    <t>Ráječko</t>
  </si>
  <si>
    <t>51.</t>
  </si>
  <si>
    <t>Rozsíčka</t>
  </si>
  <si>
    <t>52.</t>
  </si>
  <si>
    <t>Rudice</t>
  </si>
  <si>
    <t>53.</t>
  </si>
  <si>
    <t>Senetářov</t>
  </si>
  <si>
    <t>54.</t>
  </si>
  <si>
    <t>Skrchov</t>
  </si>
  <si>
    <t>55.</t>
  </si>
  <si>
    <t>Spešov</t>
  </si>
  <si>
    <t>56.</t>
  </si>
  <si>
    <t>Sudice</t>
  </si>
  <si>
    <t>57.</t>
  </si>
  <si>
    <t>Suchý</t>
  </si>
  <si>
    <t>58.</t>
  </si>
  <si>
    <t>Sulíkov</t>
  </si>
  <si>
    <t>59.</t>
  </si>
  <si>
    <t>Svinošice</t>
  </si>
  <si>
    <t>60.</t>
  </si>
  <si>
    <t>Šebetov</t>
  </si>
  <si>
    <t>61.</t>
  </si>
  <si>
    <t>Šošůvka</t>
  </si>
  <si>
    <t>62.</t>
  </si>
  <si>
    <t>Štěchov</t>
  </si>
  <si>
    <t>63.</t>
  </si>
  <si>
    <t>Tasovice</t>
  </si>
  <si>
    <t>64.</t>
  </si>
  <si>
    <t>Uhřice</t>
  </si>
  <si>
    <t>65.</t>
  </si>
  <si>
    <t>Újezd u Boskovic</t>
  </si>
  <si>
    <t>66.</t>
  </si>
  <si>
    <t>Újezd u Černé Hory</t>
  </si>
  <si>
    <t>67.</t>
  </si>
  <si>
    <t>Unín u Tišnova</t>
  </si>
  <si>
    <t>68.</t>
  </si>
  <si>
    <t>Valchov</t>
  </si>
  <si>
    <t>69.</t>
  </si>
  <si>
    <t>Vavřinec</t>
  </si>
  <si>
    <t>70.</t>
  </si>
  <si>
    <t>Velenov</t>
  </si>
  <si>
    <t>71.</t>
  </si>
  <si>
    <t>Vilémovice</t>
  </si>
  <si>
    <t>72.</t>
  </si>
  <si>
    <t>Vranová</t>
  </si>
  <si>
    <t>73.</t>
  </si>
  <si>
    <t>Závist</t>
  </si>
  <si>
    <t>74.</t>
  </si>
  <si>
    <t>Zhoř</t>
  </si>
  <si>
    <t>75.</t>
  </si>
  <si>
    <t>Žďár</t>
  </si>
  <si>
    <t>76.</t>
  </si>
  <si>
    <t>Žďárná</t>
  </si>
  <si>
    <t>77.</t>
  </si>
  <si>
    <t>Žerůtky</t>
  </si>
  <si>
    <t>78.</t>
  </si>
  <si>
    <t>Počet hlasů s hodnoutou 1</t>
  </si>
  <si>
    <t xml:space="preserve">Počet zbývajících hlasů </t>
  </si>
  <si>
    <t>vod. +stoč. Celkem</t>
  </si>
  <si>
    <t>počet hlasu k rozdělení</t>
  </si>
  <si>
    <t>suma hlasy za podíl</t>
  </si>
  <si>
    <t>Poznámka:</t>
  </si>
  <si>
    <t xml:space="preserve"> </t>
  </si>
  <si>
    <r>
      <t xml:space="preserve">2/ koef. 1,1 ve vzorci sloupcích </t>
    </r>
    <r>
      <rPr>
        <b/>
        <sz val="12"/>
        <color indexed="8"/>
        <rFont val="Calibri"/>
        <family val="2"/>
      </rPr>
      <t>S</t>
    </r>
    <r>
      <rPr>
        <sz val="11"/>
        <color indexed="8"/>
        <rFont val="Calibri"/>
        <family val="2"/>
      </rPr>
      <t xml:space="preserve"> a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T</t>
    </r>
    <r>
      <rPr>
        <sz val="11"/>
        <color indexed="8"/>
        <rFont val="Calibri"/>
        <family val="2"/>
      </rPr>
      <t>, je podíl 5646,5/5121,4, do vzorce nutno dosadit ručně</t>
    </r>
  </si>
  <si>
    <t>3/ hodnotu  5121,4 je nutno vypočítat(samostatně) jako sumu všech spotřeb s hodnotou hlasu &gt;1</t>
  </si>
  <si>
    <r>
      <t xml:space="preserve">1/ hodnota 160 ve vzorcích sloupců </t>
    </r>
    <r>
      <rPr>
        <b/>
        <sz val="12"/>
        <color indexed="8"/>
        <rFont val="Calibri"/>
        <family val="2"/>
      </rPr>
      <t>S</t>
    </r>
    <r>
      <rPr>
        <sz val="11"/>
        <color indexed="8"/>
        <rFont val="Calibri"/>
        <family val="2"/>
      </rPr>
      <t xml:space="preserve"> a</t>
    </r>
    <r>
      <rPr>
        <b/>
        <sz val="12"/>
        <color indexed="8"/>
        <rFont val="Calibri"/>
        <family val="2"/>
      </rPr>
      <t xml:space="preserve"> T</t>
    </r>
    <r>
      <rPr>
        <sz val="11"/>
        <color indexed="8"/>
        <rFont val="Calibri"/>
        <family val="2"/>
      </rPr>
      <t xml:space="preserve"> je zbývající počet hlasů s hodnotou &gt; jak 1, vypočte se v políčku S4, do vzorce nutno dosadit ručně a pak vzorec zkopírocat do celého sloupce</t>
    </r>
  </si>
  <si>
    <t>pro rok 2013</t>
  </si>
  <si>
    <t>počty obyvatel-dle ministerstva vnitra 2013-nejaktuálnější údaj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</si>
</sst>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"/>
    <numFmt numFmtId="168" formatCode="[$-405]d\.\ mmmm\ yyyy"/>
    <numFmt numFmtId="169" formatCode="0.0000000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u val="single"/>
      <sz val="18"/>
      <name val="Arial CE"/>
      <family val="2"/>
    </font>
    <font>
      <b/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83">
    <xf numFmtId="0" fontId="0" fillId="0" borderId="0" xfId="0" applyAlignment="1">
      <alignment/>
    </xf>
    <xf numFmtId="0" fontId="10" fillId="0" borderId="0" xfId="47">
      <alignment/>
      <protection/>
    </xf>
    <xf numFmtId="0" fontId="19" fillId="24" borderId="0" xfId="47" applyFont="1" applyFill="1">
      <alignment/>
      <protection/>
    </xf>
    <xf numFmtId="0" fontId="10" fillId="24" borderId="0" xfId="47" applyFill="1">
      <alignment/>
      <protection/>
    </xf>
    <xf numFmtId="0" fontId="19" fillId="0" borderId="10" xfId="47" applyFont="1" applyBorder="1">
      <alignment/>
      <protection/>
    </xf>
    <xf numFmtId="0" fontId="19" fillId="0" borderId="11" xfId="47" applyFont="1" applyBorder="1" applyAlignment="1">
      <alignment horizontal="center"/>
      <protection/>
    </xf>
    <xf numFmtId="0" fontId="19" fillId="0" borderId="12" xfId="47" applyFont="1" applyBorder="1">
      <alignment/>
      <protection/>
    </xf>
    <xf numFmtId="0" fontId="10" fillId="0" borderId="13" xfId="47" applyBorder="1" applyAlignment="1">
      <alignment horizontal="center"/>
      <protection/>
    </xf>
    <xf numFmtId="0" fontId="21" fillId="0" borderId="14" xfId="47" applyFont="1" applyBorder="1">
      <alignment/>
      <protection/>
    </xf>
    <xf numFmtId="0" fontId="10" fillId="0" borderId="15" xfId="47" applyBorder="1">
      <alignment/>
      <protection/>
    </xf>
    <xf numFmtId="0" fontId="10" fillId="19" borderId="0" xfId="47" applyFill="1" applyBorder="1" applyAlignment="1">
      <alignment horizontal="center"/>
      <protection/>
    </xf>
    <xf numFmtId="164" fontId="10" fillId="0" borderId="14" xfId="47" applyNumberFormat="1" applyBorder="1">
      <alignment/>
      <protection/>
    </xf>
    <xf numFmtId="164" fontId="10" fillId="25" borderId="14" xfId="47" applyNumberFormat="1" applyFill="1" applyBorder="1">
      <alignment/>
      <protection/>
    </xf>
    <xf numFmtId="0" fontId="10" fillId="19" borderId="14" xfId="47" applyFill="1" applyBorder="1" applyAlignment="1">
      <alignment horizontal="center"/>
      <protection/>
    </xf>
    <xf numFmtId="0" fontId="22" fillId="0" borderId="16" xfId="47" applyFont="1" applyBorder="1" applyAlignment="1">
      <alignment horizontal="center"/>
      <protection/>
    </xf>
    <xf numFmtId="0" fontId="21" fillId="0" borderId="16" xfId="47" applyFont="1" applyBorder="1">
      <alignment/>
      <protection/>
    </xf>
    <xf numFmtId="0" fontId="10" fillId="0" borderId="17" xfId="47" applyBorder="1">
      <alignment/>
      <protection/>
    </xf>
    <xf numFmtId="0" fontId="10" fillId="19" borderId="16" xfId="47" applyFill="1" applyBorder="1" applyAlignment="1">
      <alignment horizontal="center"/>
      <protection/>
    </xf>
    <xf numFmtId="164" fontId="10" fillId="0" borderId="16" xfId="47" applyNumberFormat="1" applyBorder="1">
      <alignment/>
      <protection/>
    </xf>
    <xf numFmtId="0" fontId="0" fillId="0" borderId="0" xfId="0" applyBorder="1" applyAlignment="1">
      <alignment/>
    </xf>
    <xf numFmtId="0" fontId="10" fillId="0" borderId="17" xfId="47" applyFill="1" applyBorder="1">
      <alignment/>
      <protection/>
    </xf>
    <xf numFmtId="0" fontId="21" fillId="0" borderId="18" xfId="47" applyFont="1" applyFill="1" applyBorder="1">
      <alignment/>
      <protection/>
    </xf>
    <xf numFmtId="0" fontId="21" fillId="0" borderId="16" xfId="47" applyFont="1" applyFill="1" applyBorder="1">
      <alignment/>
      <protection/>
    </xf>
    <xf numFmtId="0" fontId="10" fillId="25" borderId="17" xfId="47" applyFill="1" applyBorder="1">
      <alignment/>
      <protection/>
    </xf>
    <xf numFmtId="0" fontId="10" fillId="0" borderId="19" xfId="47" applyBorder="1">
      <alignment/>
      <protection/>
    </xf>
    <xf numFmtId="0" fontId="10" fillId="26" borderId="20" xfId="47" applyFill="1" applyBorder="1" applyAlignment="1">
      <alignment horizontal="center"/>
      <protection/>
    </xf>
    <xf numFmtId="0" fontId="10" fillId="0" borderId="11" xfId="47" applyBorder="1">
      <alignment/>
      <protection/>
    </xf>
    <xf numFmtId="0" fontId="10" fillId="26" borderId="11" xfId="47" applyFill="1" applyBorder="1">
      <alignment/>
      <protection/>
    </xf>
    <xf numFmtId="0" fontId="10" fillId="19" borderId="11" xfId="47" applyFill="1" applyBorder="1" applyAlignment="1">
      <alignment horizontal="center"/>
      <protection/>
    </xf>
    <xf numFmtId="164" fontId="10" fillId="26" borderId="11" xfId="47" applyNumberFormat="1" applyFill="1" applyBorder="1">
      <alignment/>
      <protection/>
    </xf>
    <xf numFmtId="164" fontId="10" fillId="25" borderId="11" xfId="47" applyNumberFormat="1" applyFill="1" applyBorder="1">
      <alignment/>
      <protection/>
    </xf>
    <xf numFmtId="0" fontId="10" fillId="0" borderId="0" xfId="47" applyFill="1" applyBorder="1">
      <alignment/>
      <protection/>
    </xf>
    <xf numFmtId="164" fontId="0" fillId="0" borderId="0" xfId="0" applyNumberFormat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4" fontId="10" fillId="25" borderId="0" xfId="47" applyNumberFormat="1" applyFill="1" applyBorder="1">
      <alignment/>
      <protection/>
    </xf>
    <xf numFmtId="0" fontId="0" fillId="0" borderId="0" xfId="0" applyFill="1" applyBorder="1" applyAlignment="1">
      <alignment horizontal="center"/>
    </xf>
    <xf numFmtId="169" fontId="0" fillId="0" borderId="0" xfId="0" applyNumberFormat="1" applyBorder="1" applyAlignment="1">
      <alignment/>
    </xf>
    <xf numFmtId="1" fontId="10" fillId="8" borderId="14" xfId="47" applyNumberFormat="1" applyFont="1" applyFill="1" applyBorder="1" applyAlignment="1">
      <alignment horizontal="center"/>
      <protection/>
    </xf>
    <xf numFmtId="1" fontId="19" fillId="4" borderId="15" xfId="47" applyNumberFormat="1" applyFont="1" applyFill="1" applyBorder="1" applyAlignment="1">
      <alignment horizontal="center"/>
      <protection/>
    </xf>
    <xf numFmtId="1" fontId="10" fillId="19" borderId="11" xfId="47" applyNumberFormat="1" applyFill="1" applyBorder="1" applyAlignment="1">
      <alignment horizontal="center"/>
      <protection/>
    </xf>
    <xf numFmtId="1" fontId="19" fillId="4" borderId="21" xfId="47" applyNumberFormat="1" applyFont="1" applyFill="1" applyBorder="1" applyAlignment="1">
      <alignment horizontal="center"/>
      <protection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1" fontId="0" fillId="0" borderId="11" xfId="0" applyNumberFormat="1" applyFill="1" applyBorder="1" applyAlignment="1">
      <alignment/>
    </xf>
    <xf numFmtId="167" fontId="0" fillId="0" borderId="16" xfId="0" applyNumberFormat="1" applyFont="1" applyFill="1" applyBorder="1" applyAlignment="1">
      <alignment/>
    </xf>
    <xf numFmtId="2" fontId="0" fillId="0" borderId="16" xfId="0" applyNumberFormat="1" applyFill="1" applyBorder="1" applyAlignment="1">
      <alignment/>
    </xf>
    <xf numFmtId="164" fontId="10" fillId="0" borderId="22" xfId="47" applyNumberFormat="1" applyFill="1" applyBorder="1">
      <alignment/>
      <protection/>
    </xf>
    <xf numFmtId="164" fontId="10" fillId="0" borderId="20" xfId="47" applyNumberFormat="1" applyFill="1" applyBorder="1">
      <alignment/>
      <protection/>
    </xf>
    <xf numFmtId="1" fontId="0" fillId="0" borderId="21" xfId="0" applyNumberFormat="1" applyFill="1" applyBorder="1" applyAlignment="1">
      <alignment/>
    </xf>
    <xf numFmtId="0" fontId="10" fillId="0" borderId="13" xfId="47" applyFill="1" applyBorder="1">
      <alignment/>
      <protection/>
    </xf>
    <xf numFmtId="167" fontId="0" fillId="0" borderId="14" xfId="0" applyNumberFormat="1" applyFont="1" applyFill="1" applyBorder="1" applyAlignment="1">
      <alignment/>
    </xf>
    <xf numFmtId="2" fontId="0" fillId="0" borderId="14" xfId="0" applyNumberFormat="1" applyFill="1" applyBorder="1" applyAlignment="1">
      <alignment/>
    </xf>
    <xf numFmtId="0" fontId="0" fillId="0" borderId="14" xfId="0" applyFill="1" applyBorder="1" applyAlignment="1">
      <alignment/>
    </xf>
    <xf numFmtId="1" fontId="0" fillId="0" borderId="23" xfId="0" applyNumberFormat="1" applyFill="1" applyBorder="1" applyAlignment="1">
      <alignment/>
    </xf>
    <xf numFmtId="164" fontId="0" fillId="19" borderId="24" xfId="0" applyNumberFormat="1" applyFont="1" applyFill="1" applyBorder="1" applyAlignment="1">
      <alignment/>
    </xf>
    <xf numFmtId="0" fontId="0" fillId="19" borderId="25" xfId="0" applyFont="1" applyFill="1" applyBorder="1" applyAlignment="1">
      <alignment/>
    </xf>
    <xf numFmtId="0" fontId="0" fillId="19" borderId="26" xfId="0" applyFont="1" applyFill="1" applyBorder="1" applyAlignment="1">
      <alignment/>
    </xf>
    <xf numFmtId="0" fontId="2" fillId="19" borderId="27" xfId="0" applyFont="1" applyFill="1" applyBorder="1" applyAlignment="1">
      <alignment horizontal="left" wrapText="1"/>
    </xf>
    <xf numFmtId="0" fontId="2" fillId="19" borderId="28" xfId="0" applyFont="1" applyFill="1" applyBorder="1" applyAlignment="1">
      <alignment horizontal="left" wrapText="1"/>
    </xf>
    <xf numFmtId="0" fontId="2" fillId="19" borderId="29" xfId="0" applyFont="1" applyFill="1" applyBorder="1" applyAlignment="1">
      <alignment horizontal="left"/>
    </xf>
    <xf numFmtId="0" fontId="2" fillId="19" borderId="28" xfId="0" applyFont="1" applyFill="1" applyBorder="1" applyAlignment="1">
      <alignment horizontal="left" wrapText="1" shrinkToFit="1"/>
    </xf>
    <xf numFmtId="0" fontId="2" fillId="19" borderId="30" xfId="0" applyFont="1" applyFill="1" applyBorder="1" applyAlignment="1">
      <alignment horizontal="left" wrapText="1"/>
    </xf>
    <xf numFmtId="0" fontId="0" fillId="0" borderId="31" xfId="0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19" borderId="32" xfId="0" applyFont="1" applyFill="1" applyBorder="1" applyAlignment="1">
      <alignment/>
    </xf>
    <xf numFmtId="1" fontId="0" fillId="0" borderId="33" xfId="0" applyNumberFormat="1" applyFill="1" applyBorder="1" applyAlignment="1">
      <alignment/>
    </xf>
    <xf numFmtId="0" fontId="0" fillId="0" borderId="0" xfId="0" applyAlignment="1">
      <alignment wrapText="1"/>
    </xf>
    <xf numFmtId="0" fontId="18" fillId="0" borderId="0" xfId="47" applyFont="1" applyAlignment="1">
      <alignment horizontal="center" vertical="center"/>
      <protection/>
    </xf>
    <xf numFmtId="0" fontId="20" fillId="0" borderId="34" xfId="47" applyFont="1" applyBorder="1" applyAlignment="1">
      <alignment horizontal="center" wrapText="1"/>
      <protection/>
    </xf>
    <xf numFmtId="0" fontId="20" fillId="0" borderId="35" xfId="47" applyFont="1" applyBorder="1" applyAlignment="1">
      <alignment horizontal="center" wrapText="1"/>
      <protection/>
    </xf>
    <xf numFmtId="0" fontId="19" fillId="0" borderId="36" xfId="47" applyFont="1" applyBorder="1" applyAlignment="1">
      <alignment horizontal="center" vertical="center" wrapText="1"/>
      <protection/>
    </xf>
    <xf numFmtId="0" fontId="19" fillId="0" borderId="37" xfId="47" applyFont="1" applyBorder="1" applyAlignment="1">
      <alignment horizontal="center" vertical="center" wrapText="1"/>
      <protection/>
    </xf>
    <xf numFmtId="0" fontId="20" fillId="0" borderId="28" xfId="47" applyFont="1" applyBorder="1" applyAlignment="1">
      <alignment horizontal="center" wrapText="1"/>
      <protection/>
    </xf>
    <xf numFmtId="0" fontId="20" fillId="0" borderId="11" xfId="47" applyFont="1" applyBorder="1" applyAlignment="1">
      <alignment horizontal="center" wrapText="1"/>
      <protection/>
    </xf>
    <xf numFmtId="0" fontId="20" fillId="0" borderId="38" xfId="47" applyFont="1" applyBorder="1" applyAlignment="1">
      <alignment horizontal="center" wrapText="1"/>
      <protection/>
    </xf>
    <xf numFmtId="0" fontId="20" fillId="0" borderId="39" xfId="47" applyFont="1" applyBorder="1" applyAlignment="1">
      <alignment horizontal="center" wrapText="1"/>
      <protection/>
    </xf>
    <xf numFmtId="0" fontId="20" fillId="0" borderId="40" xfId="47" applyFont="1" applyBorder="1" applyAlignment="1">
      <alignment horizontal="center" wrapText="1"/>
      <protection/>
    </xf>
    <xf numFmtId="0" fontId="19" fillId="0" borderId="29" xfId="47" applyFont="1" applyBorder="1" applyAlignment="1">
      <alignment horizontal="center" wrapText="1"/>
      <protection/>
    </xf>
    <xf numFmtId="0" fontId="19" fillId="0" borderId="36" xfId="47" applyFont="1" applyBorder="1" applyAlignment="1">
      <alignment horizontal="center" wrapText="1"/>
      <protection/>
    </xf>
    <xf numFmtId="0" fontId="20" fillId="0" borderId="28" xfId="47" applyFont="1" applyFill="1" applyBorder="1" applyAlignment="1">
      <alignment horizontal="center" wrapText="1"/>
      <protection/>
    </xf>
    <xf numFmtId="0" fontId="20" fillId="0" borderId="11" xfId="47" applyFont="1" applyFill="1" applyBorder="1" applyAlignment="1">
      <alignment horizont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5" sqref="D5"/>
    </sheetView>
  </sheetViews>
  <sheetFormatPr defaultColWidth="9.140625" defaultRowHeight="1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4"/>
  <sheetViews>
    <sheetView tabSelected="1" zoomScalePageLayoutView="0" workbookViewId="0" topLeftCell="A40">
      <selection activeCell="L69" sqref="L69"/>
    </sheetView>
  </sheetViews>
  <sheetFormatPr defaultColWidth="9.140625" defaultRowHeight="15"/>
  <cols>
    <col min="1" max="1" width="8.140625" style="0" customWidth="1"/>
    <col min="2" max="2" width="14.57421875" style="0" customWidth="1"/>
    <col min="3" max="3" width="7.28125" style="0" customWidth="1"/>
    <col min="4" max="4" width="8.00390625" style="0" customWidth="1"/>
    <col min="8" max="8" width="8.421875" style="0" customWidth="1"/>
    <col min="9" max="9" width="8.140625" style="0" customWidth="1"/>
    <col min="10" max="10" width="4.421875" style="0" customWidth="1"/>
    <col min="13" max="13" width="7.28125" style="0" customWidth="1"/>
    <col min="14" max="14" width="12.140625" style="0" customWidth="1"/>
    <col min="15" max="15" width="14.00390625" style="0" customWidth="1"/>
    <col min="16" max="16" width="14.8515625" style="0" customWidth="1"/>
    <col min="18" max="18" width="14.28125" style="0" customWidth="1"/>
    <col min="19" max="20" width="14.8515625" style="0" customWidth="1"/>
  </cols>
  <sheetData>
    <row r="1" spans="1:22" ht="23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1"/>
      <c r="Q1" s="19"/>
      <c r="S1" s="19"/>
      <c r="T1" s="19"/>
      <c r="V1" s="19"/>
    </row>
    <row r="2" spans="1:25" ht="17.25" customHeight="1" thickBot="1">
      <c r="A2" s="1"/>
      <c r="B2" s="1"/>
      <c r="C2" s="1"/>
      <c r="D2" s="1"/>
      <c r="E2" s="1"/>
      <c r="F2" s="1"/>
      <c r="G2" s="2" t="s">
        <v>178</v>
      </c>
      <c r="H2" s="3"/>
      <c r="I2" s="1"/>
      <c r="J2" s="1"/>
      <c r="K2" s="19"/>
      <c r="L2" s="19"/>
      <c r="M2" s="19"/>
      <c r="P2" s="19"/>
      <c r="Q2" s="19"/>
      <c r="V2" s="19"/>
      <c r="W2" s="19"/>
      <c r="X2" s="64"/>
      <c r="Y2" s="19"/>
    </row>
    <row r="3" spans="1:24" ht="29.25" customHeight="1">
      <c r="A3" s="70" t="s">
        <v>1</v>
      </c>
      <c r="B3" s="72" t="s">
        <v>2</v>
      </c>
      <c r="C3" s="74" t="s">
        <v>3</v>
      </c>
      <c r="D3" s="76" t="s">
        <v>4</v>
      </c>
      <c r="E3" s="78" t="s">
        <v>5</v>
      </c>
      <c r="F3" s="79"/>
      <c r="G3" s="80"/>
      <c r="H3" s="81" t="s">
        <v>6</v>
      </c>
      <c r="I3" s="4" t="s">
        <v>7</v>
      </c>
      <c r="J3" s="1"/>
      <c r="K3" s="19"/>
      <c r="L3" s="19"/>
      <c r="O3" s="58" t="s">
        <v>170</v>
      </c>
      <c r="P3" s="59" t="s">
        <v>171</v>
      </c>
      <c r="Q3" s="60"/>
      <c r="R3" s="61" t="s">
        <v>168</v>
      </c>
      <c r="S3" s="59" t="s">
        <v>169</v>
      </c>
      <c r="T3" s="62" t="s">
        <v>172</v>
      </c>
      <c r="V3" s="19"/>
      <c r="W3" s="19"/>
      <c r="X3" s="19"/>
    </row>
    <row r="4" spans="1:20" ht="15.75" thickBot="1">
      <c r="A4" s="71"/>
      <c r="B4" s="73"/>
      <c r="C4" s="75"/>
      <c r="D4" s="77"/>
      <c r="E4" s="5" t="s">
        <v>8</v>
      </c>
      <c r="F4" s="5" t="s">
        <v>9</v>
      </c>
      <c r="G4" s="5" t="s">
        <v>10</v>
      </c>
      <c r="H4" s="82"/>
      <c r="I4" s="6" t="s">
        <v>11</v>
      </c>
      <c r="J4" s="1"/>
      <c r="K4" s="19"/>
      <c r="L4" s="33"/>
      <c r="O4" s="55">
        <f>G83</f>
        <v>5720.200000000001</v>
      </c>
      <c r="P4" s="56">
        <f>D83</f>
        <v>212</v>
      </c>
      <c r="Q4" s="57"/>
      <c r="R4" s="56">
        <f>COUNTIF(R5:R82,"1")</f>
        <v>53</v>
      </c>
      <c r="S4" s="56">
        <f>P4-R4</f>
        <v>159</v>
      </c>
      <c r="T4" s="66"/>
    </row>
    <row r="5" spans="1:20" ht="15">
      <c r="A5" s="7">
        <v>1</v>
      </c>
      <c r="B5" s="8" t="s">
        <v>12</v>
      </c>
      <c r="C5" s="9">
        <v>244</v>
      </c>
      <c r="D5" s="10">
        <v>2</v>
      </c>
      <c r="E5" s="11">
        <v>10.1</v>
      </c>
      <c r="F5" s="11">
        <v>0</v>
      </c>
      <c r="G5" s="12">
        <f>E5+F5</f>
        <v>10.1</v>
      </c>
      <c r="H5" s="38">
        <f>T5</f>
        <v>1</v>
      </c>
      <c r="I5" s="39">
        <f aca="true" t="shared" si="0" ref="I5:I36">D5+H5</f>
        <v>3</v>
      </c>
      <c r="J5" s="14" t="s">
        <v>13</v>
      </c>
      <c r="K5" s="19"/>
      <c r="L5" s="34"/>
      <c r="O5" s="50">
        <f>G5</f>
        <v>10.1</v>
      </c>
      <c r="P5" s="51">
        <f>O5/5646.5</f>
        <v>0.001788718675285575</v>
      </c>
      <c r="Q5" s="52">
        <f>P5*214</f>
        <v>0.38278579651111305</v>
      </c>
      <c r="R5" s="53" t="str">
        <f aca="true" t="shared" si="1" ref="R5:R70">IF(Q5&lt;=1,"1","")</f>
        <v>1</v>
      </c>
      <c r="S5" s="67">
        <f>IF(Q5&gt;1,(PRODUCT(P5*160)*1.1),"")</f>
      </c>
      <c r="T5" s="54">
        <f>IF(Q5&gt;1,(PRODUCT(P5*160)*1.1),1)</f>
        <v>1</v>
      </c>
    </row>
    <row r="6" spans="1:20" ht="15">
      <c r="A6" s="7">
        <v>2</v>
      </c>
      <c r="B6" s="15" t="s">
        <v>14</v>
      </c>
      <c r="C6" s="16">
        <v>660</v>
      </c>
      <c r="D6" s="17">
        <v>3</v>
      </c>
      <c r="E6" s="18">
        <v>22.9</v>
      </c>
      <c r="F6" s="18">
        <v>19.9</v>
      </c>
      <c r="G6" s="12">
        <f aca="true" t="shared" si="2" ref="G6:G37">E6+F6</f>
        <v>42.8</v>
      </c>
      <c r="H6" s="38">
        <f aca="true" t="shared" si="3" ref="H6:H69">T6</f>
        <v>1.3340653502169488</v>
      </c>
      <c r="I6" s="39">
        <f t="shared" si="0"/>
        <v>4.334065350216949</v>
      </c>
      <c r="J6" s="14" t="s">
        <v>15</v>
      </c>
      <c r="L6" s="34"/>
      <c r="O6" s="47">
        <f aca="true" t="shared" si="4" ref="O6:O69">G6</f>
        <v>42.8</v>
      </c>
      <c r="P6" s="45">
        <f>O6/5646.5</f>
        <v>0.0075799167625962985</v>
      </c>
      <c r="Q6" s="46">
        <f>P6*214</f>
        <v>1.6221021871956078</v>
      </c>
      <c r="R6" s="42">
        <f t="shared" si="1"/>
      </c>
      <c r="S6" s="67">
        <f aca="true" t="shared" si="5" ref="S6:S69">IF(Q6&gt;1,(PRODUCT(P6*160)*1.1),"")</f>
        <v>1.3340653502169488</v>
      </c>
      <c r="T6" s="54">
        <f aca="true" t="shared" si="6" ref="T6:T69">IF(Q6&gt;1,(PRODUCT(P6*160)*1.1),1)</f>
        <v>1.3340653502169488</v>
      </c>
    </row>
    <row r="7" spans="1:20" ht="15">
      <c r="A7" s="7">
        <v>3</v>
      </c>
      <c r="B7" s="15" t="s">
        <v>16</v>
      </c>
      <c r="C7" s="16">
        <v>20028</v>
      </c>
      <c r="D7" s="17">
        <v>20</v>
      </c>
      <c r="E7" s="18">
        <v>896.6</v>
      </c>
      <c r="F7" s="18">
        <v>1037.5</v>
      </c>
      <c r="G7" s="12">
        <f t="shared" si="2"/>
        <v>1934.1</v>
      </c>
      <c r="H7" s="38">
        <f t="shared" si="3"/>
        <v>60.28541574426636</v>
      </c>
      <c r="I7" s="39">
        <f t="shared" si="0"/>
        <v>80.28541574426636</v>
      </c>
      <c r="J7" s="14" t="s">
        <v>17</v>
      </c>
      <c r="L7" s="34"/>
      <c r="O7" s="47">
        <f t="shared" si="4"/>
        <v>1934.1</v>
      </c>
      <c r="P7" s="45">
        <f>O7/5646.5</f>
        <v>0.34253077127424064</v>
      </c>
      <c r="Q7" s="46">
        <f>P7*214</f>
        <v>73.3015850526875</v>
      </c>
      <c r="R7" s="42">
        <f t="shared" si="1"/>
      </c>
      <c r="S7" s="67">
        <f t="shared" si="5"/>
        <v>60.28541574426636</v>
      </c>
      <c r="T7" s="54">
        <f t="shared" si="6"/>
        <v>60.28541574426636</v>
      </c>
    </row>
    <row r="8" spans="1:22" ht="15">
      <c r="A8" s="7">
        <v>4</v>
      </c>
      <c r="B8" s="15" t="s">
        <v>18</v>
      </c>
      <c r="C8" s="20">
        <v>398</v>
      </c>
      <c r="D8" s="17">
        <v>2</v>
      </c>
      <c r="E8" s="18">
        <v>12.3</v>
      </c>
      <c r="F8" s="18">
        <v>11.4</v>
      </c>
      <c r="G8" s="12">
        <f t="shared" si="2"/>
        <v>23.700000000000003</v>
      </c>
      <c r="H8" s="38">
        <f t="shared" si="3"/>
        <v>1</v>
      </c>
      <c r="I8" s="39">
        <f t="shared" si="0"/>
        <v>3</v>
      </c>
      <c r="J8" s="14" t="s">
        <v>19</v>
      </c>
      <c r="L8" s="34"/>
      <c r="O8" s="47">
        <f t="shared" si="4"/>
        <v>23.700000000000003</v>
      </c>
      <c r="P8" s="45">
        <f>O8/5646.5</f>
        <v>0.0041972903568582316</v>
      </c>
      <c r="Q8" s="46">
        <f aca="true" t="shared" si="7" ref="Q8:Q71">P8*214</f>
        <v>0.8982201363676615</v>
      </c>
      <c r="R8" s="42" t="str">
        <f t="shared" si="1"/>
        <v>1</v>
      </c>
      <c r="S8" s="67">
        <f t="shared" si="5"/>
      </c>
      <c r="T8" s="54">
        <f t="shared" si="6"/>
        <v>1</v>
      </c>
      <c r="U8" s="65"/>
      <c r="V8" s="19"/>
    </row>
    <row r="9" spans="1:22" ht="15">
      <c r="A9" s="7">
        <v>5</v>
      </c>
      <c r="B9" s="15" t="s">
        <v>20</v>
      </c>
      <c r="C9" s="16">
        <v>1313</v>
      </c>
      <c r="D9" s="17">
        <v>5</v>
      </c>
      <c r="E9" s="18">
        <v>28.2</v>
      </c>
      <c r="F9" s="18">
        <v>31.9</v>
      </c>
      <c r="G9" s="12">
        <f t="shared" si="2"/>
        <v>60.099999999999994</v>
      </c>
      <c r="H9" s="38">
        <f t="shared" si="3"/>
        <v>1.873302045514921</v>
      </c>
      <c r="I9" s="39">
        <f t="shared" si="0"/>
        <v>6.8733020455149205</v>
      </c>
      <c r="J9" s="14" t="s">
        <v>21</v>
      </c>
      <c r="L9" s="34"/>
      <c r="O9" s="47">
        <f t="shared" si="4"/>
        <v>60.099999999999994</v>
      </c>
      <c r="P9" s="45">
        <f>O9/5646.5</f>
        <v>0.010643761622243867</v>
      </c>
      <c r="Q9" s="46">
        <f t="shared" si="7"/>
        <v>2.2777649871601877</v>
      </c>
      <c r="R9" s="42">
        <f t="shared" si="1"/>
      </c>
      <c r="S9" s="67">
        <f t="shared" si="5"/>
        <v>1.873302045514921</v>
      </c>
      <c r="T9" s="54">
        <f t="shared" si="6"/>
        <v>1.873302045514921</v>
      </c>
      <c r="U9" s="19"/>
      <c r="V9" s="19"/>
    </row>
    <row r="10" spans="1:20" ht="15">
      <c r="A10" s="7">
        <v>6</v>
      </c>
      <c r="B10" s="15" t="s">
        <v>22</v>
      </c>
      <c r="C10" s="16">
        <v>11314</v>
      </c>
      <c r="D10" s="17">
        <v>20</v>
      </c>
      <c r="E10" s="18">
        <v>560.1</v>
      </c>
      <c r="F10" s="18">
        <v>744.2</v>
      </c>
      <c r="G10" s="12">
        <f t="shared" si="2"/>
        <v>1304.3000000000002</v>
      </c>
      <c r="H10" s="38">
        <f t="shared" si="3"/>
        <v>40.65470645532632</v>
      </c>
      <c r="I10" s="39">
        <f t="shared" si="0"/>
        <v>60.65470645532632</v>
      </c>
      <c r="J10" s="14" t="s">
        <v>23</v>
      </c>
      <c r="L10" s="34"/>
      <c r="O10" s="47">
        <f t="shared" si="4"/>
        <v>1304.3000000000002</v>
      </c>
      <c r="P10" s="45">
        <f aca="true" t="shared" si="8" ref="P10:P71">O10/5646.5</f>
        <v>0.23099265031435406</v>
      </c>
      <c r="Q10" s="46">
        <f t="shared" si="7"/>
        <v>49.43242716727177</v>
      </c>
      <c r="R10" s="42">
        <f t="shared" si="1"/>
      </c>
      <c r="S10" s="67">
        <f t="shared" si="5"/>
        <v>40.65470645532632</v>
      </c>
      <c r="T10" s="54">
        <f t="shared" si="6"/>
        <v>40.65470645532632</v>
      </c>
    </row>
    <row r="11" spans="1:20" ht="15">
      <c r="A11" s="7">
        <v>7</v>
      </c>
      <c r="B11" s="15" t="s">
        <v>24</v>
      </c>
      <c r="C11" s="16">
        <v>360</v>
      </c>
      <c r="D11" s="17">
        <v>2</v>
      </c>
      <c r="E11" s="18">
        <v>8.7</v>
      </c>
      <c r="F11" s="18">
        <v>0</v>
      </c>
      <c r="G11" s="12">
        <f t="shared" si="2"/>
        <v>8.7</v>
      </c>
      <c r="H11" s="38">
        <f t="shared" si="3"/>
        <v>1</v>
      </c>
      <c r="I11" s="39">
        <f t="shared" si="0"/>
        <v>3</v>
      </c>
      <c r="J11" s="14" t="s">
        <v>25</v>
      </c>
      <c r="L11" s="34"/>
      <c r="O11" s="47">
        <f t="shared" si="4"/>
        <v>8.7</v>
      </c>
      <c r="P11" s="45">
        <f t="shared" si="8"/>
        <v>0.0015407774727707428</v>
      </c>
      <c r="Q11" s="46">
        <f t="shared" si="7"/>
        <v>0.32972637917293895</v>
      </c>
      <c r="R11" s="42" t="str">
        <f t="shared" si="1"/>
        <v>1</v>
      </c>
      <c r="S11" s="67">
        <f t="shared" si="5"/>
      </c>
      <c r="T11" s="54">
        <f t="shared" si="6"/>
        <v>1</v>
      </c>
    </row>
    <row r="12" spans="1:20" ht="15">
      <c r="A12" s="7">
        <v>8</v>
      </c>
      <c r="B12" s="21" t="s">
        <v>26</v>
      </c>
      <c r="C12" s="20">
        <v>70</v>
      </c>
      <c r="D12" s="17">
        <v>1</v>
      </c>
      <c r="E12" s="18">
        <v>5.8</v>
      </c>
      <c r="F12" s="18">
        <v>0</v>
      </c>
      <c r="G12" s="12">
        <f t="shared" si="2"/>
        <v>5.8</v>
      </c>
      <c r="H12" s="38">
        <f t="shared" si="3"/>
        <v>1</v>
      </c>
      <c r="I12" s="39">
        <f t="shared" si="0"/>
        <v>2</v>
      </c>
      <c r="J12" s="14" t="s">
        <v>27</v>
      </c>
      <c r="L12" s="34"/>
      <c r="O12" s="47">
        <f t="shared" si="4"/>
        <v>5.8</v>
      </c>
      <c r="P12" s="45">
        <f t="shared" si="8"/>
        <v>0.001027184981847162</v>
      </c>
      <c r="Q12" s="46">
        <f t="shared" si="7"/>
        <v>0.21981758611529265</v>
      </c>
      <c r="R12" s="42" t="str">
        <f t="shared" si="1"/>
        <v>1</v>
      </c>
      <c r="S12" s="67">
        <f t="shared" si="5"/>
      </c>
      <c r="T12" s="54">
        <f t="shared" si="6"/>
        <v>1</v>
      </c>
    </row>
    <row r="13" spans="1:20" ht="15">
      <c r="A13" s="7">
        <v>9</v>
      </c>
      <c r="B13" s="22" t="s">
        <v>28</v>
      </c>
      <c r="C13" s="16">
        <v>733</v>
      </c>
      <c r="D13" s="17">
        <v>3</v>
      </c>
      <c r="E13" s="18">
        <v>24.7</v>
      </c>
      <c r="F13" s="18">
        <v>21.1</v>
      </c>
      <c r="G13" s="12">
        <f t="shared" si="2"/>
        <v>45.8</v>
      </c>
      <c r="H13" s="38">
        <f t="shared" si="3"/>
        <v>1.427574603736828</v>
      </c>
      <c r="I13" s="39">
        <f t="shared" si="0"/>
        <v>4.4275746037368275</v>
      </c>
      <c r="J13" s="14" t="s">
        <v>29</v>
      </c>
      <c r="L13" s="34"/>
      <c r="O13" s="47">
        <f t="shared" si="4"/>
        <v>45.8</v>
      </c>
      <c r="P13" s="45">
        <f t="shared" si="8"/>
        <v>0.008111219339413795</v>
      </c>
      <c r="Q13" s="46">
        <f t="shared" si="7"/>
        <v>1.735800938634552</v>
      </c>
      <c r="R13" s="42">
        <f t="shared" si="1"/>
      </c>
      <c r="S13" s="67">
        <f t="shared" si="5"/>
        <v>1.427574603736828</v>
      </c>
      <c r="T13" s="54">
        <f t="shared" si="6"/>
        <v>1.427574603736828</v>
      </c>
    </row>
    <row r="14" spans="1:20" ht="15">
      <c r="A14" s="7">
        <v>10</v>
      </c>
      <c r="B14" s="21" t="s">
        <v>30</v>
      </c>
      <c r="C14" s="16">
        <v>169</v>
      </c>
      <c r="D14" s="17">
        <v>1</v>
      </c>
      <c r="E14" s="18">
        <v>4.5</v>
      </c>
      <c r="F14" s="18">
        <v>0</v>
      </c>
      <c r="G14" s="12">
        <f t="shared" si="2"/>
        <v>4.5</v>
      </c>
      <c r="H14" s="38">
        <f t="shared" si="3"/>
        <v>1</v>
      </c>
      <c r="I14" s="39">
        <f t="shared" si="0"/>
        <v>2</v>
      </c>
      <c r="J14" s="14" t="s">
        <v>31</v>
      </c>
      <c r="L14" s="34"/>
      <c r="O14" s="47">
        <f t="shared" si="4"/>
        <v>4.5</v>
      </c>
      <c r="P14" s="45">
        <f t="shared" si="8"/>
        <v>0.0007969538652262463</v>
      </c>
      <c r="Q14" s="46">
        <f t="shared" si="7"/>
        <v>0.17054812715841672</v>
      </c>
      <c r="R14" s="42" t="str">
        <f t="shared" si="1"/>
        <v>1</v>
      </c>
      <c r="S14" s="67">
        <f t="shared" si="5"/>
      </c>
      <c r="T14" s="54">
        <f t="shared" si="6"/>
        <v>1</v>
      </c>
    </row>
    <row r="15" spans="1:20" ht="15">
      <c r="A15" s="7">
        <v>11</v>
      </c>
      <c r="B15" s="22" t="s">
        <v>32</v>
      </c>
      <c r="C15" s="16">
        <v>1927</v>
      </c>
      <c r="D15" s="17">
        <v>5</v>
      </c>
      <c r="E15" s="18">
        <v>190.1</v>
      </c>
      <c r="F15" s="18">
        <v>86.3</v>
      </c>
      <c r="G15" s="12">
        <f t="shared" si="2"/>
        <v>276.4</v>
      </c>
      <c r="H15" s="38">
        <f t="shared" si="3"/>
        <v>8.615319224298238</v>
      </c>
      <c r="I15" s="39">
        <f t="shared" si="0"/>
        <v>13.615319224298238</v>
      </c>
      <c r="J15" s="14" t="s">
        <v>33</v>
      </c>
      <c r="L15" s="34"/>
      <c r="O15" s="47">
        <f t="shared" si="4"/>
        <v>276.4</v>
      </c>
      <c r="P15" s="45">
        <f t="shared" si="8"/>
        <v>0.04895067741078544</v>
      </c>
      <c r="Q15" s="46">
        <f t="shared" si="7"/>
        <v>10.475444965908084</v>
      </c>
      <c r="R15" s="42">
        <f t="shared" si="1"/>
      </c>
      <c r="S15" s="67">
        <f t="shared" si="5"/>
        <v>8.615319224298238</v>
      </c>
      <c r="T15" s="54">
        <f t="shared" si="6"/>
        <v>8.615319224298238</v>
      </c>
    </row>
    <row r="16" spans="1:20" ht="15">
      <c r="A16" s="7">
        <v>12</v>
      </c>
      <c r="B16" s="22" t="s">
        <v>34</v>
      </c>
      <c r="C16" s="16">
        <v>370</v>
      </c>
      <c r="D16" s="17">
        <v>2</v>
      </c>
      <c r="E16" s="18">
        <v>8</v>
      </c>
      <c r="F16" s="18">
        <v>0</v>
      </c>
      <c r="G16" s="12">
        <f t="shared" si="2"/>
        <v>8</v>
      </c>
      <c r="H16" s="38">
        <f t="shared" si="3"/>
        <v>1</v>
      </c>
      <c r="I16" s="39">
        <f t="shared" si="0"/>
        <v>3</v>
      </c>
      <c r="J16" s="14" t="s">
        <v>35</v>
      </c>
      <c r="L16" s="34"/>
      <c r="O16" s="47">
        <f t="shared" si="4"/>
        <v>8</v>
      </c>
      <c r="P16" s="45">
        <f t="shared" si="8"/>
        <v>0.0014168068715133268</v>
      </c>
      <c r="Q16" s="46">
        <f t="shared" si="7"/>
        <v>0.30319667050385196</v>
      </c>
      <c r="R16" s="42" t="str">
        <f t="shared" si="1"/>
        <v>1</v>
      </c>
      <c r="S16" s="67">
        <f t="shared" si="5"/>
      </c>
      <c r="T16" s="54">
        <f t="shared" si="6"/>
        <v>1</v>
      </c>
    </row>
    <row r="17" spans="1:20" ht="15">
      <c r="A17" s="7">
        <v>13</v>
      </c>
      <c r="B17" s="22" t="s">
        <v>36</v>
      </c>
      <c r="C17" s="20">
        <v>227</v>
      </c>
      <c r="D17" s="17">
        <v>2</v>
      </c>
      <c r="E17" s="18">
        <v>5</v>
      </c>
      <c r="F17" s="18">
        <v>0</v>
      </c>
      <c r="G17" s="12">
        <f t="shared" si="2"/>
        <v>5</v>
      </c>
      <c r="H17" s="38">
        <f t="shared" si="3"/>
        <v>1</v>
      </c>
      <c r="I17" s="39">
        <f t="shared" si="0"/>
        <v>3</v>
      </c>
      <c r="J17" s="14" t="s">
        <v>37</v>
      </c>
      <c r="L17" s="34"/>
      <c r="O17" s="47">
        <f t="shared" si="4"/>
        <v>5</v>
      </c>
      <c r="P17" s="45">
        <f t="shared" si="8"/>
        <v>0.0008855042946958293</v>
      </c>
      <c r="Q17" s="46">
        <f t="shared" si="7"/>
        <v>0.18949791906490748</v>
      </c>
      <c r="R17" s="42" t="str">
        <f t="shared" si="1"/>
        <v>1</v>
      </c>
      <c r="S17" s="67">
        <f t="shared" si="5"/>
      </c>
      <c r="T17" s="54">
        <f t="shared" si="6"/>
        <v>1</v>
      </c>
    </row>
    <row r="18" spans="1:20" ht="15">
      <c r="A18" s="7">
        <v>14</v>
      </c>
      <c r="B18" s="22" t="s">
        <v>38</v>
      </c>
      <c r="C18" s="16">
        <v>1327</v>
      </c>
      <c r="D18" s="17">
        <v>5</v>
      </c>
      <c r="E18" s="18">
        <v>38.6</v>
      </c>
      <c r="F18" s="18">
        <v>0</v>
      </c>
      <c r="G18" s="12">
        <f t="shared" si="2"/>
        <v>38.6</v>
      </c>
      <c r="H18" s="38">
        <f t="shared" si="3"/>
        <v>1.2031523952891174</v>
      </c>
      <c r="I18" s="39">
        <f t="shared" si="0"/>
        <v>6.203152395289117</v>
      </c>
      <c r="J18" s="14" t="s">
        <v>39</v>
      </c>
      <c r="L18" s="34"/>
      <c r="O18" s="47">
        <f t="shared" si="4"/>
        <v>38.6</v>
      </c>
      <c r="P18" s="45">
        <f t="shared" si="8"/>
        <v>0.006836093155051803</v>
      </c>
      <c r="Q18" s="46">
        <f t="shared" si="7"/>
        <v>1.4629239351810859</v>
      </c>
      <c r="R18" s="42">
        <f t="shared" si="1"/>
      </c>
      <c r="S18" s="67">
        <f t="shared" si="5"/>
        <v>1.2031523952891174</v>
      </c>
      <c r="T18" s="54">
        <f t="shared" si="6"/>
        <v>1.2031523952891174</v>
      </c>
    </row>
    <row r="19" spans="1:20" ht="15">
      <c r="A19" s="7">
        <v>15</v>
      </c>
      <c r="B19" s="22" t="s">
        <v>40</v>
      </c>
      <c r="C19" s="16">
        <v>386</v>
      </c>
      <c r="D19" s="17">
        <v>2</v>
      </c>
      <c r="E19" s="18">
        <v>8.3</v>
      </c>
      <c r="F19" s="18">
        <v>0</v>
      </c>
      <c r="G19" s="12">
        <f t="shared" si="2"/>
        <v>8.3</v>
      </c>
      <c r="H19" s="38">
        <f t="shared" si="3"/>
        <v>1</v>
      </c>
      <c r="I19" s="39">
        <f t="shared" si="0"/>
        <v>3</v>
      </c>
      <c r="J19" s="14" t="s">
        <v>41</v>
      </c>
      <c r="L19" s="34"/>
      <c r="O19" s="47">
        <f t="shared" si="4"/>
        <v>8.3</v>
      </c>
      <c r="P19" s="45">
        <f t="shared" si="8"/>
        <v>0.0014699371291950767</v>
      </c>
      <c r="Q19" s="46">
        <f t="shared" si="7"/>
        <v>0.3145665456477464</v>
      </c>
      <c r="R19" s="42" t="str">
        <f t="shared" si="1"/>
        <v>1</v>
      </c>
      <c r="S19" s="67">
        <f t="shared" si="5"/>
      </c>
      <c r="T19" s="54">
        <f t="shared" si="6"/>
        <v>1</v>
      </c>
    </row>
    <row r="20" spans="1:20" ht="15">
      <c r="A20" s="7">
        <v>16</v>
      </c>
      <c r="B20" s="22" t="s">
        <v>42</v>
      </c>
      <c r="C20" s="16">
        <v>147</v>
      </c>
      <c r="D20" s="13">
        <v>1</v>
      </c>
      <c r="E20" s="11">
        <v>6.2</v>
      </c>
      <c r="F20" s="11">
        <v>0</v>
      </c>
      <c r="G20" s="12">
        <f t="shared" si="2"/>
        <v>6.2</v>
      </c>
      <c r="H20" s="38">
        <f t="shared" si="3"/>
        <v>1</v>
      </c>
      <c r="I20" s="39">
        <f t="shared" si="0"/>
        <v>2</v>
      </c>
      <c r="J20" s="14" t="s">
        <v>43</v>
      </c>
      <c r="L20" s="34"/>
      <c r="O20" s="47">
        <f t="shared" si="4"/>
        <v>6.2</v>
      </c>
      <c r="P20" s="45">
        <f t="shared" si="8"/>
        <v>0.0010980253254228283</v>
      </c>
      <c r="Q20" s="46">
        <f t="shared" si="7"/>
        <v>0.23497741964048527</v>
      </c>
      <c r="R20" s="42" t="str">
        <f t="shared" si="1"/>
        <v>1</v>
      </c>
      <c r="S20" s="67">
        <f t="shared" si="5"/>
      </c>
      <c r="T20" s="54">
        <f t="shared" si="6"/>
        <v>1</v>
      </c>
    </row>
    <row r="21" spans="1:20" ht="15">
      <c r="A21" s="7">
        <v>17</v>
      </c>
      <c r="B21" s="8" t="s">
        <v>44</v>
      </c>
      <c r="C21" s="9">
        <v>183</v>
      </c>
      <c r="D21" s="17">
        <v>1</v>
      </c>
      <c r="E21" s="18">
        <v>3.8</v>
      </c>
      <c r="F21" s="18">
        <v>0</v>
      </c>
      <c r="G21" s="12">
        <f t="shared" si="2"/>
        <v>3.8</v>
      </c>
      <c r="H21" s="38">
        <f t="shared" si="3"/>
        <v>1</v>
      </c>
      <c r="I21" s="39">
        <f t="shared" si="0"/>
        <v>2</v>
      </c>
      <c r="J21" s="14" t="s">
        <v>45</v>
      </c>
      <c r="L21" s="34"/>
      <c r="O21" s="47">
        <f t="shared" si="4"/>
        <v>3.8</v>
      </c>
      <c r="P21" s="45">
        <f t="shared" si="8"/>
        <v>0.0006729832639688302</v>
      </c>
      <c r="Q21" s="46">
        <f t="shared" si="7"/>
        <v>0.14401841848932967</v>
      </c>
      <c r="R21" s="42" t="str">
        <f t="shared" si="1"/>
        <v>1</v>
      </c>
      <c r="S21" s="67">
        <f t="shared" si="5"/>
      </c>
      <c r="T21" s="54">
        <f t="shared" si="6"/>
        <v>1</v>
      </c>
    </row>
    <row r="22" spans="1:20" ht="15">
      <c r="A22" s="7">
        <v>18</v>
      </c>
      <c r="B22" s="15" t="s">
        <v>46</v>
      </c>
      <c r="C22" s="16">
        <v>2725</v>
      </c>
      <c r="D22" s="17">
        <v>5</v>
      </c>
      <c r="E22" s="18">
        <v>113.7</v>
      </c>
      <c r="F22" s="18">
        <v>104.3</v>
      </c>
      <c r="G22" s="12">
        <f t="shared" si="2"/>
        <v>218</v>
      </c>
      <c r="H22" s="38">
        <f t="shared" si="3"/>
        <v>6.795005755777916</v>
      </c>
      <c r="I22" s="39">
        <f t="shared" si="0"/>
        <v>11.795005755777916</v>
      </c>
      <c r="J22" s="14" t="s">
        <v>47</v>
      </c>
      <c r="L22" s="34"/>
      <c r="O22" s="47">
        <f t="shared" si="4"/>
        <v>218</v>
      </c>
      <c r="P22" s="45">
        <f t="shared" si="8"/>
        <v>0.03860798724873816</v>
      </c>
      <c r="Q22" s="46">
        <f t="shared" si="7"/>
        <v>8.262109271229965</v>
      </c>
      <c r="R22" s="42">
        <f t="shared" si="1"/>
      </c>
      <c r="S22" s="67">
        <f t="shared" si="5"/>
        <v>6.795005755777916</v>
      </c>
      <c r="T22" s="54">
        <f t="shared" si="6"/>
        <v>6.795005755777916</v>
      </c>
    </row>
    <row r="23" spans="1:20" ht="15">
      <c r="A23" s="7">
        <v>19</v>
      </c>
      <c r="B23" s="15" t="s">
        <v>48</v>
      </c>
      <c r="C23" s="16">
        <v>180</v>
      </c>
      <c r="D23" s="17">
        <v>1</v>
      </c>
      <c r="E23" s="18">
        <v>4.4</v>
      </c>
      <c r="F23" s="18">
        <v>0</v>
      </c>
      <c r="G23" s="12">
        <f t="shared" si="2"/>
        <v>4.4</v>
      </c>
      <c r="H23" s="38">
        <f t="shared" si="3"/>
        <v>1</v>
      </c>
      <c r="I23" s="39">
        <f t="shared" si="0"/>
        <v>2</v>
      </c>
      <c r="J23" s="14" t="s">
        <v>49</v>
      </c>
      <c r="L23" s="34"/>
      <c r="O23" s="47">
        <f t="shared" si="4"/>
        <v>4.4</v>
      </c>
      <c r="P23" s="45">
        <f t="shared" si="8"/>
        <v>0.0007792437793323298</v>
      </c>
      <c r="Q23" s="46">
        <f t="shared" si="7"/>
        <v>0.16675816877711858</v>
      </c>
      <c r="R23" s="42" t="str">
        <f t="shared" si="1"/>
        <v>1</v>
      </c>
      <c r="S23" s="67">
        <f t="shared" si="5"/>
      </c>
      <c r="T23" s="54">
        <f t="shared" si="6"/>
        <v>1</v>
      </c>
    </row>
    <row r="24" spans="1:20" ht="15">
      <c r="A24" s="7">
        <v>20</v>
      </c>
      <c r="B24" s="15" t="s">
        <v>50</v>
      </c>
      <c r="C24" s="16">
        <v>352</v>
      </c>
      <c r="D24" s="17">
        <v>2</v>
      </c>
      <c r="E24" s="18">
        <v>10</v>
      </c>
      <c r="F24" s="18">
        <v>10</v>
      </c>
      <c r="G24" s="12">
        <f t="shared" si="2"/>
        <v>20</v>
      </c>
      <c r="H24" s="38">
        <f t="shared" si="3"/>
        <v>1</v>
      </c>
      <c r="I24" s="39">
        <f t="shared" si="0"/>
        <v>3</v>
      </c>
      <c r="J24" s="14" t="s">
        <v>51</v>
      </c>
      <c r="L24" s="34"/>
      <c r="O24" s="47">
        <f t="shared" si="4"/>
        <v>20</v>
      </c>
      <c r="P24" s="45">
        <f t="shared" si="8"/>
        <v>0.0035420171787833173</v>
      </c>
      <c r="Q24" s="46">
        <f t="shared" si="7"/>
        <v>0.7579916762596299</v>
      </c>
      <c r="R24" s="42" t="str">
        <f t="shared" si="1"/>
        <v>1</v>
      </c>
      <c r="S24" s="67">
        <f t="shared" si="5"/>
      </c>
      <c r="T24" s="54">
        <f t="shared" si="6"/>
        <v>1</v>
      </c>
    </row>
    <row r="25" spans="1:20" ht="15">
      <c r="A25" s="7">
        <v>21</v>
      </c>
      <c r="B25" s="15" t="s">
        <v>52</v>
      </c>
      <c r="C25" s="16">
        <v>889</v>
      </c>
      <c r="D25" s="17">
        <v>3</v>
      </c>
      <c r="E25" s="18">
        <v>18.2</v>
      </c>
      <c r="F25" s="18">
        <v>0</v>
      </c>
      <c r="G25" s="12">
        <f t="shared" si="2"/>
        <v>18.2</v>
      </c>
      <c r="H25" s="38">
        <f t="shared" si="3"/>
        <v>1</v>
      </c>
      <c r="I25" s="39">
        <f t="shared" si="0"/>
        <v>4</v>
      </c>
      <c r="J25" s="14" t="s">
        <v>53</v>
      </c>
      <c r="L25" s="34"/>
      <c r="O25" s="47">
        <f t="shared" si="4"/>
        <v>18.2</v>
      </c>
      <c r="P25" s="45">
        <f t="shared" si="8"/>
        <v>0.0032232356326928184</v>
      </c>
      <c r="Q25" s="46">
        <f t="shared" si="7"/>
        <v>0.6897724253962632</v>
      </c>
      <c r="R25" s="42" t="str">
        <f t="shared" si="1"/>
        <v>1</v>
      </c>
      <c r="S25" s="67">
        <f t="shared" si="5"/>
      </c>
      <c r="T25" s="54">
        <f t="shared" si="6"/>
        <v>1</v>
      </c>
    </row>
    <row r="26" spans="1:20" ht="15">
      <c r="A26" s="7">
        <v>22</v>
      </c>
      <c r="B26" s="15" t="s">
        <v>54</v>
      </c>
      <c r="C26" s="16">
        <v>308</v>
      </c>
      <c r="D26" s="17">
        <v>2</v>
      </c>
      <c r="E26" s="18">
        <v>8.5</v>
      </c>
      <c r="F26" s="18">
        <v>10.9</v>
      </c>
      <c r="G26" s="12">
        <f t="shared" si="2"/>
        <v>19.4</v>
      </c>
      <c r="H26" s="38">
        <f t="shared" si="3"/>
        <v>1</v>
      </c>
      <c r="I26" s="39">
        <f t="shared" si="0"/>
        <v>3</v>
      </c>
      <c r="J26" s="14" t="s">
        <v>55</v>
      </c>
      <c r="L26" s="34"/>
      <c r="O26" s="47">
        <f t="shared" si="4"/>
        <v>19.4</v>
      </c>
      <c r="P26" s="45">
        <f t="shared" si="8"/>
        <v>0.0034357566634198172</v>
      </c>
      <c r="Q26" s="46">
        <f t="shared" si="7"/>
        <v>0.7352519259718409</v>
      </c>
      <c r="R26" s="42" t="str">
        <f t="shared" si="1"/>
        <v>1</v>
      </c>
      <c r="S26" s="67">
        <f t="shared" si="5"/>
      </c>
      <c r="T26" s="54">
        <f t="shared" si="6"/>
        <v>1</v>
      </c>
    </row>
    <row r="27" spans="1:20" ht="15">
      <c r="A27" s="7">
        <v>23</v>
      </c>
      <c r="B27" s="15" t="s">
        <v>56</v>
      </c>
      <c r="C27" s="16">
        <v>148</v>
      </c>
      <c r="D27" s="17">
        <v>1</v>
      </c>
      <c r="E27" s="18">
        <v>6.8</v>
      </c>
      <c r="F27" s="18">
        <v>0</v>
      </c>
      <c r="G27" s="12">
        <f t="shared" si="2"/>
        <v>6.8</v>
      </c>
      <c r="H27" s="38">
        <f t="shared" si="3"/>
        <v>1</v>
      </c>
      <c r="I27" s="39">
        <f t="shared" si="0"/>
        <v>2</v>
      </c>
      <c r="J27" s="14" t="s">
        <v>57</v>
      </c>
      <c r="L27" s="34"/>
      <c r="O27" s="47">
        <f t="shared" si="4"/>
        <v>6.8</v>
      </c>
      <c r="P27" s="45">
        <f t="shared" si="8"/>
        <v>0.0012042858407863277</v>
      </c>
      <c r="Q27" s="46">
        <f t="shared" si="7"/>
        <v>0.25771716992827415</v>
      </c>
      <c r="R27" s="42" t="str">
        <f t="shared" si="1"/>
        <v>1</v>
      </c>
      <c r="S27" s="67">
        <f t="shared" si="5"/>
      </c>
      <c r="T27" s="54">
        <f t="shared" si="6"/>
        <v>1</v>
      </c>
    </row>
    <row r="28" spans="1:20" ht="15">
      <c r="A28" s="7">
        <v>24</v>
      </c>
      <c r="B28" s="15" t="s">
        <v>58</v>
      </c>
      <c r="C28" s="16">
        <v>508</v>
      </c>
      <c r="D28" s="17">
        <v>3</v>
      </c>
      <c r="E28" s="18">
        <v>18.2</v>
      </c>
      <c r="F28" s="18">
        <v>0</v>
      </c>
      <c r="G28" s="12">
        <f t="shared" si="2"/>
        <v>18.2</v>
      </c>
      <c r="H28" s="38">
        <f t="shared" si="3"/>
        <v>1</v>
      </c>
      <c r="I28" s="39">
        <f t="shared" si="0"/>
        <v>4</v>
      </c>
      <c r="J28" s="14" t="s">
        <v>59</v>
      </c>
      <c r="L28" s="34"/>
      <c r="O28" s="47">
        <f t="shared" si="4"/>
        <v>18.2</v>
      </c>
      <c r="P28" s="45">
        <f t="shared" si="8"/>
        <v>0.0032232356326928184</v>
      </c>
      <c r="Q28" s="46">
        <f t="shared" si="7"/>
        <v>0.6897724253962632</v>
      </c>
      <c r="R28" s="42" t="str">
        <f t="shared" si="1"/>
        <v>1</v>
      </c>
      <c r="S28" s="67">
        <f t="shared" si="5"/>
      </c>
      <c r="T28" s="54">
        <f t="shared" si="6"/>
        <v>1</v>
      </c>
    </row>
    <row r="29" spans="1:20" ht="15">
      <c r="A29" s="7">
        <v>25</v>
      </c>
      <c r="B29" s="15" t="s">
        <v>60</v>
      </c>
      <c r="C29" s="16">
        <v>756</v>
      </c>
      <c r="D29" s="17">
        <v>3</v>
      </c>
      <c r="E29" s="18">
        <v>29.3</v>
      </c>
      <c r="F29" s="18">
        <v>27.4</v>
      </c>
      <c r="G29" s="12">
        <f t="shared" si="2"/>
        <v>56.7</v>
      </c>
      <c r="H29" s="38">
        <f t="shared" si="3"/>
        <v>1.7673248915257243</v>
      </c>
      <c r="I29" s="39">
        <f t="shared" si="0"/>
        <v>4.767324891525725</v>
      </c>
      <c r="J29" s="14" t="s">
        <v>61</v>
      </c>
      <c r="L29" s="34"/>
      <c r="O29" s="47">
        <f t="shared" si="4"/>
        <v>56.7</v>
      </c>
      <c r="P29" s="45">
        <f t="shared" si="8"/>
        <v>0.010041618701850705</v>
      </c>
      <c r="Q29" s="46">
        <f t="shared" si="7"/>
        <v>2.148906402196051</v>
      </c>
      <c r="R29" s="42">
        <f t="shared" si="1"/>
      </c>
      <c r="S29" s="67">
        <f t="shared" si="5"/>
        <v>1.7673248915257243</v>
      </c>
      <c r="T29" s="54">
        <f t="shared" si="6"/>
        <v>1.7673248915257243</v>
      </c>
    </row>
    <row r="30" spans="1:20" ht="15">
      <c r="A30" s="7">
        <v>26</v>
      </c>
      <c r="B30" s="15" t="s">
        <v>62</v>
      </c>
      <c r="C30" s="20"/>
      <c r="D30" s="17"/>
      <c r="E30" s="18">
        <v>0</v>
      </c>
      <c r="F30" s="18">
        <v>0</v>
      </c>
      <c r="G30" s="12">
        <f t="shared" si="2"/>
        <v>0</v>
      </c>
      <c r="H30" s="38"/>
      <c r="I30" s="39"/>
      <c r="J30" s="14" t="s">
        <v>63</v>
      </c>
      <c r="L30" s="34"/>
      <c r="O30" s="47">
        <f t="shared" si="4"/>
        <v>0</v>
      </c>
      <c r="P30" s="45">
        <f t="shared" si="8"/>
        <v>0</v>
      </c>
      <c r="Q30" s="46">
        <f t="shared" si="7"/>
        <v>0</v>
      </c>
      <c r="R30" s="42" t="str">
        <f t="shared" si="1"/>
        <v>1</v>
      </c>
      <c r="S30" s="67">
        <f t="shared" si="5"/>
      </c>
      <c r="T30" s="54">
        <f t="shared" si="6"/>
        <v>1</v>
      </c>
    </row>
    <row r="31" spans="1:20" ht="15">
      <c r="A31" s="7">
        <v>27</v>
      </c>
      <c r="B31" s="15" t="s">
        <v>64</v>
      </c>
      <c r="C31" s="16">
        <v>54</v>
      </c>
      <c r="D31" s="17">
        <v>1</v>
      </c>
      <c r="E31" s="18">
        <v>2.2</v>
      </c>
      <c r="F31" s="18">
        <v>0</v>
      </c>
      <c r="G31" s="12">
        <f t="shared" si="2"/>
        <v>2.2</v>
      </c>
      <c r="H31" s="38">
        <f t="shared" si="3"/>
        <v>1</v>
      </c>
      <c r="I31" s="39">
        <f t="shared" si="0"/>
        <v>2</v>
      </c>
      <c r="J31" s="14" t="s">
        <v>65</v>
      </c>
      <c r="L31" s="34"/>
      <c r="O31" s="47">
        <f t="shared" si="4"/>
        <v>2.2</v>
      </c>
      <c r="P31" s="45">
        <f t="shared" si="8"/>
        <v>0.0003896218896661649</v>
      </c>
      <c r="Q31" s="46">
        <f t="shared" si="7"/>
        <v>0.08337908438855929</v>
      </c>
      <c r="R31" s="42" t="str">
        <f t="shared" si="1"/>
        <v>1</v>
      </c>
      <c r="S31" s="67">
        <f t="shared" si="5"/>
      </c>
      <c r="T31" s="54">
        <f t="shared" si="6"/>
        <v>1</v>
      </c>
    </row>
    <row r="32" spans="1:20" ht="15">
      <c r="A32" s="7">
        <v>28</v>
      </c>
      <c r="B32" s="15" t="s">
        <v>66</v>
      </c>
      <c r="C32" s="16">
        <v>153</v>
      </c>
      <c r="D32" s="17">
        <v>1</v>
      </c>
      <c r="E32" s="18">
        <v>5.1</v>
      </c>
      <c r="F32" s="18">
        <v>0</v>
      </c>
      <c r="G32" s="12">
        <f t="shared" si="2"/>
        <v>5.1</v>
      </c>
      <c r="H32" s="38">
        <f t="shared" si="3"/>
        <v>1</v>
      </c>
      <c r="I32" s="39">
        <f t="shared" si="0"/>
        <v>2</v>
      </c>
      <c r="J32" s="14" t="s">
        <v>67</v>
      </c>
      <c r="L32" s="34"/>
      <c r="O32" s="47">
        <f t="shared" si="4"/>
        <v>5.1</v>
      </c>
      <c r="P32" s="45">
        <f t="shared" si="8"/>
        <v>0.0009032143805897458</v>
      </c>
      <c r="Q32" s="46">
        <f t="shared" si="7"/>
        <v>0.1932878774462056</v>
      </c>
      <c r="R32" s="42" t="str">
        <f t="shared" si="1"/>
        <v>1</v>
      </c>
      <c r="S32" s="67">
        <f t="shared" si="5"/>
      </c>
      <c r="T32" s="54">
        <f t="shared" si="6"/>
        <v>1</v>
      </c>
    </row>
    <row r="33" spans="1:20" ht="15">
      <c r="A33" s="7">
        <v>29</v>
      </c>
      <c r="B33" s="15" t="s">
        <v>68</v>
      </c>
      <c r="C33" s="16">
        <v>263</v>
      </c>
      <c r="D33" s="13">
        <v>2</v>
      </c>
      <c r="E33" s="11">
        <v>6.5</v>
      </c>
      <c r="F33" s="11">
        <v>0</v>
      </c>
      <c r="G33" s="12">
        <f t="shared" si="2"/>
        <v>6.5</v>
      </c>
      <c r="H33" s="38">
        <f t="shared" si="3"/>
        <v>1</v>
      </c>
      <c r="I33" s="39">
        <f t="shared" si="0"/>
        <v>3</v>
      </c>
      <c r="J33" s="14" t="s">
        <v>69</v>
      </c>
      <c r="L33" s="34"/>
      <c r="O33" s="47">
        <f t="shared" si="4"/>
        <v>6.5</v>
      </c>
      <c r="P33" s="45">
        <f t="shared" si="8"/>
        <v>0.0011511555831045781</v>
      </c>
      <c r="Q33" s="46">
        <f t="shared" si="7"/>
        <v>0.24634729478437972</v>
      </c>
      <c r="R33" s="42" t="str">
        <f t="shared" si="1"/>
        <v>1</v>
      </c>
      <c r="S33" s="67">
        <f t="shared" si="5"/>
      </c>
      <c r="T33" s="54">
        <f t="shared" si="6"/>
        <v>1</v>
      </c>
    </row>
    <row r="34" spans="1:20" ht="15">
      <c r="A34" s="7">
        <v>30</v>
      </c>
      <c r="B34" s="15" t="s">
        <v>70</v>
      </c>
      <c r="C34" s="16">
        <v>147</v>
      </c>
      <c r="D34" s="17">
        <v>1</v>
      </c>
      <c r="E34" s="18">
        <v>6.2</v>
      </c>
      <c r="F34" s="18">
        <v>0</v>
      </c>
      <c r="G34" s="12">
        <f t="shared" si="2"/>
        <v>6.2</v>
      </c>
      <c r="H34" s="38">
        <f t="shared" si="3"/>
        <v>1</v>
      </c>
      <c r="I34" s="39">
        <f t="shared" si="0"/>
        <v>2</v>
      </c>
      <c r="J34" s="14" t="s">
        <v>71</v>
      </c>
      <c r="L34" s="34"/>
      <c r="O34" s="47">
        <f t="shared" si="4"/>
        <v>6.2</v>
      </c>
      <c r="P34" s="45">
        <f t="shared" si="8"/>
        <v>0.0010980253254228283</v>
      </c>
      <c r="Q34" s="46">
        <f t="shared" si="7"/>
        <v>0.23497741964048527</v>
      </c>
      <c r="R34" s="42" t="str">
        <f t="shared" si="1"/>
        <v>1</v>
      </c>
      <c r="S34" s="67">
        <f t="shared" si="5"/>
      </c>
      <c r="T34" s="54">
        <f t="shared" si="6"/>
        <v>1</v>
      </c>
    </row>
    <row r="35" spans="1:20" ht="15">
      <c r="A35" s="7">
        <v>31</v>
      </c>
      <c r="B35" s="15" t="s">
        <v>72</v>
      </c>
      <c r="C35" s="16">
        <v>403</v>
      </c>
      <c r="D35" s="17">
        <v>2</v>
      </c>
      <c r="E35" s="18">
        <v>14.5</v>
      </c>
      <c r="F35" s="18">
        <v>0</v>
      </c>
      <c r="G35" s="12">
        <f t="shared" si="2"/>
        <v>14.5</v>
      </c>
      <c r="H35" s="38">
        <f t="shared" si="3"/>
        <v>1</v>
      </c>
      <c r="I35" s="39">
        <f t="shared" si="0"/>
        <v>3</v>
      </c>
      <c r="J35" s="14" t="s">
        <v>73</v>
      </c>
      <c r="L35" s="34"/>
      <c r="O35" s="47">
        <f t="shared" si="4"/>
        <v>14.5</v>
      </c>
      <c r="P35" s="45">
        <f t="shared" si="8"/>
        <v>0.002567962454617905</v>
      </c>
      <c r="Q35" s="46">
        <f t="shared" si="7"/>
        <v>0.5495439652882317</v>
      </c>
      <c r="R35" s="42" t="str">
        <f t="shared" si="1"/>
        <v>1</v>
      </c>
      <c r="S35" s="67">
        <f t="shared" si="5"/>
      </c>
      <c r="T35" s="54">
        <f t="shared" si="6"/>
        <v>1</v>
      </c>
    </row>
    <row r="36" spans="1:20" ht="15">
      <c r="A36" s="7">
        <v>32</v>
      </c>
      <c r="B36" s="15" t="s">
        <v>74</v>
      </c>
      <c r="C36" s="16">
        <v>6590</v>
      </c>
      <c r="D36" s="17">
        <v>8</v>
      </c>
      <c r="E36" s="18">
        <v>253.1</v>
      </c>
      <c r="F36" s="18">
        <v>231.1</v>
      </c>
      <c r="G36" s="12">
        <f t="shared" si="2"/>
        <v>484.2</v>
      </c>
      <c r="H36" s="38">
        <f t="shared" si="3"/>
        <v>15.092393518108564</v>
      </c>
      <c r="I36" s="39">
        <f t="shared" si="0"/>
        <v>23.092393518108565</v>
      </c>
      <c r="J36" s="14" t="s">
        <v>75</v>
      </c>
      <c r="L36" s="34"/>
      <c r="O36" s="47">
        <f t="shared" si="4"/>
        <v>484.2</v>
      </c>
      <c r="P36" s="45">
        <f t="shared" si="8"/>
        <v>0.0857522358983441</v>
      </c>
      <c r="Q36" s="46">
        <f t="shared" si="7"/>
        <v>18.350978482245637</v>
      </c>
      <c r="R36" s="42">
        <f t="shared" si="1"/>
      </c>
      <c r="S36" s="67">
        <f t="shared" si="5"/>
        <v>15.092393518108564</v>
      </c>
      <c r="T36" s="54">
        <f t="shared" si="6"/>
        <v>15.092393518108564</v>
      </c>
    </row>
    <row r="37" spans="1:20" ht="15">
      <c r="A37" s="7">
        <v>33</v>
      </c>
      <c r="B37" s="15" t="s">
        <v>76</v>
      </c>
      <c r="C37" s="16">
        <v>400</v>
      </c>
      <c r="D37" s="17">
        <v>2</v>
      </c>
      <c r="E37" s="18">
        <v>12.7</v>
      </c>
      <c r="F37" s="18">
        <v>0</v>
      </c>
      <c r="G37" s="12">
        <f t="shared" si="2"/>
        <v>12.7</v>
      </c>
      <c r="H37" s="38">
        <f t="shared" si="3"/>
        <v>1</v>
      </c>
      <c r="I37" s="39">
        <f aca="true" t="shared" si="9" ref="I37:I68">D37+H37</f>
        <v>3</v>
      </c>
      <c r="J37" s="14" t="s">
        <v>77</v>
      </c>
      <c r="L37" s="34"/>
      <c r="O37" s="47">
        <f t="shared" si="4"/>
        <v>12.7</v>
      </c>
      <c r="P37" s="45">
        <f t="shared" si="8"/>
        <v>0.0022491809085274064</v>
      </c>
      <c r="Q37" s="46">
        <f t="shared" si="7"/>
        <v>0.48132471442486496</v>
      </c>
      <c r="R37" s="42" t="str">
        <f t="shared" si="1"/>
        <v>1</v>
      </c>
      <c r="S37" s="67">
        <f t="shared" si="5"/>
      </c>
      <c r="T37" s="54">
        <f t="shared" si="6"/>
        <v>1</v>
      </c>
    </row>
    <row r="38" spans="1:20" ht="15">
      <c r="A38" s="7">
        <v>34</v>
      </c>
      <c r="B38" s="15" t="s">
        <v>78</v>
      </c>
      <c r="C38" s="16">
        <v>36</v>
      </c>
      <c r="D38" s="17">
        <v>1</v>
      </c>
      <c r="E38" s="18">
        <v>2.1</v>
      </c>
      <c r="F38" s="18">
        <v>0</v>
      </c>
      <c r="G38" s="12">
        <f aca="true" t="shared" si="10" ref="G38:G68">E38+F38</f>
        <v>2.1</v>
      </c>
      <c r="H38" s="38">
        <f t="shared" si="3"/>
        <v>1</v>
      </c>
      <c r="I38" s="39">
        <f t="shared" si="9"/>
        <v>2</v>
      </c>
      <c r="J38" s="14" t="s">
        <v>79</v>
      </c>
      <c r="L38" s="34"/>
      <c r="O38" s="47">
        <f t="shared" si="4"/>
        <v>2.1</v>
      </c>
      <c r="P38" s="45">
        <f t="shared" si="8"/>
        <v>0.0003719118037722483</v>
      </c>
      <c r="Q38" s="46">
        <f t="shared" si="7"/>
        <v>0.07958912600726113</v>
      </c>
      <c r="R38" s="42" t="str">
        <f t="shared" si="1"/>
        <v>1</v>
      </c>
      <c r="S38" s="67">
        <f t="shared" si="5"/>
      </c>
      <c r="T38" s="54">
        <f t="shared" si="6"/>
        <v>1</v>
      </c>
    </row>
    <row r="39" spans="1:20" ht="15">
      <c r="A39" s="7">
        <v>35</v>
      </c>
      <c r="B39" s="15" t="s">
        <v>80</v>
      </c>
      <c r="C39" s="16">
        <v>1089</v>
      </c>
      <c r="D39" s="17">
        <v>5</v>
      </c>
      <c r="E39" s="18">
        <v>26.7</v>
      </c>
      <c r="F39" s="18">
        <v>0</v>
      </c>
      <c r="G39" s="12">
        <f t="shared" si="10"/>
        <v>26.7</v>
      </c>
      <c r="H39" s="38">
        <f t="shared" si="3"/>
        <v>0.8322323563269282</v>
      </c>
      <c r="I39" s="39">
        <f t="shared" si="9"/>
        <v>5.832232356326928</v>
      </c>
      <c r="J39" s="14" t="s">
        <v>81</v>
      </c>
      <c r="L39" s="34"/>
      <c r="O39" s="47">
        <f t="shared" si="4"/>
        <v>26.7</v>
      </c>
      <c r="P39" s="45">
        <f t="shared" si="8"/>
        <v>0.004728592933675728</v>
      </c>
      <c r="Q39" s="46">
        <f t="shared" si="7"/>
        <v>1.0119188878066059</v>
      </c>
      <c r="R39" s="42">
        <f t="shared" si="1"/>
      </c>
      <c r="S39" s="67">
        <f t="shared" si="5"/>
        <v>0.8322323563269282</v>
      </c>
      <c r="T39" s="54">
        <f t="shared" si="6"/>
        <v>0.8322323563269282</v>
      </c>
    </row>
    <row r="40" spans="1:20" ht="15">
      <c r="A40" s="7">
        <v>36</v>
      </c>
      <c r="B40" s="15" t="s">
        <v>82</v>
      </c>
      <c r="C40" s="16">
        <v>1236</v>
      </c>
      <c r="D40" s="17">
        <v>5</v>
      </c>
      <c r="E40" s="18">
        <v>49</v>
      </c>
      <c r="F40" s="18">
        <v>42.9</v>
      </c>
      <c r="G40" s="12">
        <f t="shared" si="10"/>
        <v>91.9</v>
      </c>
      <c r="H40" s="38">
        <f t="shared" si="3"/>
        <v>2.8645001328256448</v>
      </c>
      <c r="I40" s="39">
        <f t="shared" si="9"/>
        <v>7.864500132825645</v>
      </c>
      <c r="J40" s="14" t="s">
        <v>83</v>
      </c>
      <c r="L40" s="19"/>
      <c r="O40" s="47">
        <f t="shared" si="4"/>
        <v>91.9</v>
      </c>
      <c r="P40" s="45">
        <f t="shared" si="8"/>
        <v>0.016275568936509343</v>
      </c>
      <c r="Q40" s="46">
        <f t="shared" si="7"/>
        <v>3.4829717524129995</v>
      </c>
      <c r="R40" s="42">
        <f t="shared" si="1"/>
      </c>
      <c r="S40" s="67">
        <f t="shared" si="5"/>
        <v>2.8645001328256448</v>
      </c>
      <c r="T40" s="54">
        <f t="shared" si="6"/>
        <v>2.8645001328256448</v>
      </c>
    </row>
    <row r="41" spans="1:20" ht="15">
      <c r="A41" s="7">
        <v>37</v>
      </c>
      <c r="B41" s="15" t="s">
        <v>84</v>
      </c>
      <c r="C41" s="16">
        <v>104</v>
      </c>
      <c r="D41" s="17">
        <v>1</v>
      </c>
      <c r="E41" s="18">
        <v>2.6</v>
      </c>
      <c r="F41" s="18">
        <v>0</v>
      </c>
      <c r="G41" s="12">
        <f t="shared" si="10"/>
        <v>2.6</v>
      </c>
      <c r="H41" s="38">
        <f t="shared" si="3"/>
        <v>1</v>
      </c>
      <c r="I41" s="39">
        <f t="shared" si="9"/>
        <v>2</v>
      </c>
      <c r="J41" s="14" t="s">
        <v>85</v>
      </c>
      <c r="L41" s="19"/>
      <c r="O41" s="47">
        <f t="shared" si="4"/>
        <v>2.6</v>
      </c>
      <c r="P41" s="45">
        <f t="shared" si="8"/>
        <v>0.00046046223324183125</v>
      </c>
      <c r="Q41" s="46">
        <f t="shared" si="7"/>
        <v>0.09853891791375188</v>
      </c>
      <c r="R41" s="42" t="str">
        <f t="shared" si="1"/>
        <v>1</v>
      </c>
      <c r="S41" s="67">
        <f t="shared" si="5"/>
      </c>
      <c r="T41" s="54">
        <f t="shared" si="6"/>
        <v>1</v>
      </c>
    </row>
    <row r="42" spans="1:20" ht="15">
      <c r="A42" s="7">
        <v>38</v>
      </c>
      <c r="B42" s="15" t="s">
        <v>86</v>
      </c>
      <c r="C42" s="16">
        <v>308</v>
      </c>
      <c r="D42" s="17">
        <v>2</v>
      </c>
      <c r="E42" s="18">
        <v>8.4</v>
      </c>
      <c r="F42" s="18">
        <v>8.4</v>
      </c>
      <c r="G42" s="12">
        <f t="shared" si="10"/>
        <v>16.8</v>
      </c>
      <c r="H42" s="38">
        <f t="shared" si="3"/>
        <v>1</v>
      </c>
      <c r="I42" s="39">
        <f t="shared" si="9"/>
        <v>3</v>
      </c>
      <c r="J42" s="14" t="s">
        <v>87</v>
      </c>
      <c r="L42" s="34"/>
      <c r="O42" s="47">
        <f t="shared" si="4"/>
        <v>16.8</v>
      </c>
      <c r="P42" s="45">
        <f t="shared" si="8"/>
        <v>0.0029752944301779864</v>
      </c>
      <c r="Q42" s="46">
        <f t="shared" si="7"/>
        <v>0.6367130080580891</v>
      </c>
      <c r="R42" s="42" t="str">
        <f t="shared" si="1"/>
        <v>1</v>
      </c>
      <c r="S42" s="67">
        <f t="shared" si="5"/>
      </c>
      <c r="T42" s="54">
        <f t="shared" si="6"/>
        <v>1</v>
      </c>
    </row>
    <row r="43" spans="1:20" ht="15">
      <c r="A43" s="7">
        <v>39</v>
      </c>
      <c r="B43" s="15" t="s">
        <v>88</v>
      </c>
      <c r="C43" s="16">
        <v>135</v>
      </c>
      <c r="D43" s="17">
        <v>1</v>
      </c>
      <c r="E43" s="18">
        <v>5.3</v>
      </c>
      <c r="F43" s="18">
        <v>0</v>
      </c>
      <c r="G43" s="12">
        <f t="shared" si="10"/>
        <v>5.3</v>
      </c>
      <c r="H43" s="38">
        <f t="shared" si="3"/>
        <v>1</v>
      </c>
      <c r="I43" s="39">
        <f t="shared" si="9"/>
        <v>2</v>
      </c>
      <c r="J43" s="14" t="s">
        <v>89</v>
      </c>
      <c r="L43" s="19"/>
      <c r="O43" s="47">
        <f t="shared" si="4"/>
        <v>5.3</v>
      </c>
      <c r="P43" s="45">
        <f t="shared" si="8"/>
        <v>0.000938634552377579</v>
      </c>
      <c r="Q43" s="46">
        <f t="shared" si="7"/>
        <v>0.2008677942088019</v>
      </c>
      <c r="R43" s="42" t="str">
        <f t="shared" si="1"/>
        <v>1</v>
      </c>
      <c r="S43" s="67">
        <f t="shared" si="5"/>
      </c>
      <c r="T43" s="54">
        <f t="shared" si="6"/>
        <v>1</v>
      </c>
    </row>
    <row r="44" spans="1:20" ht="15">
      <c r="A44" s="7">
        <v>40</v>
      </c>
      <c r="B44" s="15" t="s">
        <v>90</v>
      </c>
      <c r="C44" s="16">
        <v>186</v>
      </c>
      <c r="D44" s="17">
        <v>1</v>
      </c>
      <c r="E44" s="18">
        <v>6.3</v>
      </c>
      <c r="F44" s="18">
        <v>0</v>
      </c>
      <c r="G44" s="12">
        <f t="shared" si="10"/>
        <v>6.3</v>
      </c>
      <c r="H44" s="38">
        <f t="shared" si="3"/>
        <v>1</v>
      </c>
      <c r="I44" s="39">
        <f t="shared" si="9"/>
        <v>2</v>
      </c>
      <c r="J44" s="14" t="s">
        <v>91</v>
      </c>
      <c r="L44" s="36"/>
      <c r="O44" s="47">
        <f t="shared" si="4"/>
        <v>6.3</v>
      </c>
      <c r="P44" s="45">
        <f t="shared" si="8"/>
        <v>0.0011157354113167448</v>
      </c>
      <c r="Q44" s="46">
        <f t="shared" si="7"/>
        <v>0.2387673780217834</v>
      </c>
      <c r="R44" s="42" t="str">
        <f t="shared" si="1"/>
        <v>1</v>
      </c>
      <c r="S44" s="67">
        <f t="shared" si="5"/>
      </c>
      <c r="T44" s="54">
        <f t="shared" si="6"/>
        <v>1</v>
      </c>
    </row>
    <row r="45" spans="1:20" ht="15">
      <c r="A45" s="7">
        <v>41</v>
      </c>
      <c r="B45" s="15" t="s">
        <v>92</v>
      </c>
      <c r="C45" s="16">
        <v>157</v>
      </c>
      <c r="D45" s="17">
        <v>1</v>
      </c>
      <c r="E45" s="18">
        <v>3.3</v>
      </c>
      <c r="F45" s="18">
        <v>0</v>
      </c>
      <c r="G45" s="12">
        <f t="shared" si="10"/>
        <v>3.3</v>
      </c>
      <c r="H45" s="38">
        <f t="shared" si="3"/>
        <v>1</v>
      </c>
      <c r="I45" s="39">
        <f t="shared" si="9"/>
        <v>2</v>
      </c>
      <c r="J45" s="14" t="s">
        <v>93</v>
      </c>
      <c r="L45" s="36"/>
      <c r="O45" s="47">
        <f t="shared" si="4"/>
        <v>3.3</v>
      </c>
      <c r="P45" s="45">
        <f t="shared" si="8"/>
        <v>0.0005844328344992473</v>
      </c>
      <c r="Q45" s="46">
        <f t="shared" si="7"/>
        <v>0.12506862658283893</v>
      </c>
      <c r="R45" s="42" t="str">
        <f t="shared" si="1"/>
        <v>1</v>
      </c>
      <c r="S45" s="67">
        <f t="shared" si="5"/>
      </c>
      <c r="T45" s="54">
        <f t="shared" si="6"/>
        <v>1</v>
      </c>
    </row>
    <row r="46" spans="1:20" ht="15">
      <c r="A46" s="7">
        <v>42</v>
      </c>
      <c r="B46" s="15" t="s">
        <v>94</v>
      </c>
      <c r="C46" s="16">
        <v>190</v>
      </c>
      <c r="D46" s="17">
        <v>1</v>
      </c>
      <c r="E46" s="18">
        <v>7.4</v>
      </c>
      <c r="F46" s="18">
        <v>0</v>
      </c>
      <c r="G46" s="12">
        <f t="shared" si="10"/>
        <v>7.4</v>
      </c>
      <c r="H46" s="38">
        <f t="shared" si="3"/>
        <v>1</v>
      </c>
      <c r="I46" s="39">
        <f t="shared" si="9"/>
        <v>2</v>
      </c>
      <c r="J46" s="14" t="s">
        <v>95</v>
      </c>
      <c r="L46" s="36"/>
      <c r="O46" s="47">
        <f t="shared" si="4"/>
        <v>7.4</v>
      </c>
      <c r="P46" s="45">
        <f t="shared" si="8"/>
        <v>0.0013105463561498274</v>
      </c>
      <c r="Q46" s="46">
        <f t="shared" si="7"/>
        <v>0.28045692021606305</v>
      </c>
      <c r="R46" s="42" t="str">
        <f t="shared" si="1"/>
        <v>1</v>
      </c>
      <c r="S46" s="67">
        <f t="shared" si="5"/>
      </c>
      <c r="T46" s="54">
        <f t="shared" si="6"/>
        <v>1</v>
      </c>
    </row>
    <row r="47" spans="1:20" ht="15">
      <c r="A47" s="7">
        <v>43</v>
      </c>
      <c r="B47" s="15" t="s">
        <v>96</v>
      </c>
      <c r="C47" s="16">
        <v>426</v>
      </c>
      <c r="D47" s="17">
        <v>2</v>
      </c>
      <c r="E47" s="18">
        <v>15.9</v>
      </c>
      <c r="F47" s="18">
        <v>10.2</v>
      </c>
      <c r="G47" s="12">
        <f t="shared" si="10"/>
        <v>26.1</v>
      </c>
      <c r="H47" s="38">
        <f t="shared" si="3"/>
        <v>1</v>
      </c>
      <c r="I47" s="39">
        <f t="shared" si="9"/>
        <v>3</v>
      </c>
      <c r="J47" s="14" t="s">
        <v>97</v>
      </c>
      <c r="L47" s="36"/>
      <c r="O47" s="47">
        <f t="shared" si="4"/>
        <v>26.1</v>
      </c>
      <c r="P47" s="45">
        <f t="shared" si="8"/>
        <v>0.004622332418312229</v>
      </c>
      <c r="Q47" s="46">
        <f t="shared" si="7"/>
        <v>0.989179137518817</v>
      </c>
      <c r="R47" s="42" t="str">
        <f t="shared" si="1"/>
        <v>1</v>
      </c>
      <c r="S47" s="67">
        <f t="shared" si="5"/>
      </c>
      <c r="T47" s="54">
        <f t="shared" si="6"/>
        <v>1</v>
      </c>
    </row>
    <row r="48" spans="1:20" ht="15">
      <c r="A48" s="7">
        <v>44</v>
      </c>
      <c r="B48" s="15" t="s">
        <v>98</v>
      </c>
      <c r="C48" s="23">
        <v>204</v>
      </c>
      <c r="D48" s="17">
        <v>2</v>
      </c>
      <c r="E48" s="18">
        <v>3.5</v>
      </c>
      <c r="F48" s="18">
        <v>0</v>
      </c>
      <c r="G48" s="12">
        <f t="shared" si="10"/>
        <v>3.5</v>
      </c>
      <c r="H48" s="38">
        <f t="shared" si="3"/>
        <v>1</v>
      </c>
      <c r="I48" s="39">
        <f t="shared" si="9"/>
        <v>3</v>
      </c>
      <c r="J48" s="14" t="s">
        <v>99</v>
      </c>
      <c r="L48" s="36"/>
      <c r="O48" s="47">
        <f t="shared" si="4"/>
        <v>3.5</v>
      </c>
      <c r="P48" s="45">
        <f t="shared" si="8"/>
        <v>0.0006198530062870805</v>
      </c>
      <c r="Q48" s="46">
        <f t="shared" si="7"/>
        <v>0.13264854334543524</v>
      </c>
      <c r="R48" s="42" t="str">
        <f t="shared" si="1"/>
        <v>1</v>
      </c>
      <c r="S48" s="67">
        <f t="shared" si="5"/>
      </c>
      <c r="T48" s="54">
        <f t="shared" si="6"/>
        <v>1</v>
      </c>
    </row>
    <row r="49" spans="1:20" ht="15">
      <c r="A49" s="7">
        <v>45</v>
      </c>
      <c r="B49" s="15" t="s">
        <v>100</v>
      </c>
      <c r="C49" s="16">
        <v>306</v>
      </c>
      <c r="D49" s="17">
        <v>2</v>
      </c>
      <c r="E49" s="18">
        <v>11.6</v>
      </c>
      <c r="F49" s="18">
        <v>0</v>
      </c>
      <c r="G49" s="12">
        <f t="shared" si="10"/>
        <v>11.6</v>
      </c>
      <c r="H49" s="38">
        <f t="shared" si="3"/>
        <v>1</v>
      </c>
      <c r="I49" s="39">
        <f t="shared" si="9"/>
        <v>3</v>
      </c>
      <c r="J49" s="14" t="s">
        <v>101</v>
      </c>
      <c r="L49" s="36"/>
      <c r="O49" s="47">
        <f t="shared" si="4"/>
        <v>11.6</v>
      </c>
      <c r="P49" s="45">
        <f t="shared" si="8"/>
        <v>0.002054369963694324</v>
      </c>
      <c r="Q49" s="46">
        <f t="shared" si="7"/>
        <v>0.4396351722305853</v>
      </c>
      <c r="R49" s="42" t="str">
        <f t="shared" si="1"/>
        <v>1</v>
      </c>
      <c r="S49" s="67">
        <f t="shared" si="5"/>
      </c>
      <c r="T49" s="54">
        <f t="shared" si="6"/>
        <v>1</v>
      </c>
    </row>
    <row r="50" spans="1:20" ht="15">
      <c r="A50" s="7">
        <v>46</v>
      </c>
      <c r="B50" s="15" t="s">
        <v>102</v>
      </c>
      <c r="C50" s="16">
        <v>570</v>
      </c>
      <c r="D50" s="17">
        <v>3</v>
      </c>
      <c r="E50" s="18">
        <v>16.8</v>
      </c>
      <c r="F50" s="18">
        <v>15.9</v>
      </c>
      <c r="G50" s="12">
        <f t="shared" si="10"/>
        <v>32.7</v>
      </c>
      <c r="H50" s="38">
        <f t="shared" si="3"/>
        <v>1.0192508633666875</v>
      </c>
      <c r="I50" s="39">
        <f t="shared" si="9"/>
        <v>4.019250863366688</v>
      </c>
      <c r="J50" s="14" t="s">
        <v>103</v>
      </c>
      <c r="L50" s="36"/>
      <c r="O50" s="47">
        <f t="shared" si="4"/>
        <v>32.7</v>
      </c>
      <c r="P50" s="45">
        <f t="shared" si="8"/>
        <v>0.005791198087310724</v>
      </c>
      <c r="Q50" s="46">
        <f t="shared" si="7"/>
        <v>1.2393163906844948</v>
      </c>
      <c r="R50" s="42">
        <f t="shared" si="1"/>
      </c>
      <c r="S50" s="67">
        <f t="shared" si="5"/>
        <v>1.0192508633666875</v>
      </c>
      <c r="T50" s="54">
        <f t="shared" si="6"/>
        <v>1.0192508633666875</v>
      </c>
    </row>
    <row r="51" spans="1:20" ht="15">
      <c r="A51" s="7">
        <v>47</v>
      </c>
      <c r="B51" s="15" t="s">
        <v>104</v>
      </c>
      <c r="C51" s="16">
        <v>951</v>
      </c>
      <c r="D51" s="17">
        <v>3</v>
      </c>
      <c r="E51" s="18">
        <v>32.2</v>
      </c>
      <c r="F51" s="18">
        <v>28.3</v>
      </c>
      <c r="G51" s="12">
        <f t="shared" si="10"/>
        <v>60.5</v>
      </c>
      <c r="H51" s="38">
        <f t="shared" si="3"/>
        <v>1.885769945984238</v>
      </c>
      <c r="I51" s="39">
        <f t="shared" si="9"/>
        <v>4.885769945984238</v>
      </c>
      <c r="J51" s="14" t="s">
        <v>105</v>
      </c>
      <c r="L51" s="36"/>
      <c r="O51" s="47">
        <f t="shared" si="4"/>
        <v>60.5</v>
      </c>
      <c r="P51" s="45">
        <f t="shared" si="8"/>
        <v>0.010714601965819534</v>
      </c>
      <c r="Q51" s="46">
        <f t="shared" si="7"/>
        <v>2.2929248206853803</v>
      </c>
      <c r="R51" s="42">
        <f t="shared" si="1"/>
      </c>
      <c r="S51" s="67">
        <f t="shared" si="5"/>
        <v>1.885769945984238</v>
      </c>
      <c r="T51" s="54">
        <f t="shared" si="6"/>
        <v>1.885769945984238</v>
      </c>
    </row>
    <row r="52" spans="1:20" ht="15">
      <c r="A52" s="7">
        <v>48</v>
      </c>
      <c r="B52" s="15" t="s">
        <v>106</v>
      </c>
      <c r="C52" s="16">
        <v>1114</v>
      </c>
      <c r="D52" s="17">
        <v>5</v>
      </c>
      <c r="E52" s="18">
        <v>39.4</v>
      </c>
      <c r="F52" s="18">
        <v>34.5</v>
      </c>
      <c r="G52" s="12">
        <f t="shared" si="10"/>
        <v>73.9</v>
      </c>
      <c r="H52" s="38">
        <f t="shared" si="3"/>
        <v>2.303444611706367</v>
      </c>
      <c r="I52" s="39">
        <f t="shared" si="9"/>
        <v>7.303444611706367</v>
      </c>
      <c r="J52" s="14" t="s">
        <v>107</v>
      </c>
      <c r="L52" s="36"/>
      <c r="O52" s="47">
        <f t="shared" si="4"/>
        <v>73.9</v>
      </c>
      <c r="P52" s="45">
        <f t="shared" si="8"/>
        <v>0.013087753475604357</v>
      </c>
      <c r="Q52" s="46">
        <f t="shared" si="7"/>
        <v>2.800779243779332</v>
      </c>
      <c r="R52" s="42">
        <f t="shared" si="1"/>
      </c>
      <c r="S52" s="67">
        <f t="shared" si="5"/>
        <v>2.303444611706367</v>
      </c>
      <c r="T52" s="54">
        <f t="shared" si="6"/>
        <v>2.303444611706367</v>
      </c>
    </row>
    <row r="53" spans="1:20" ht="15">
      <c r="A53" s="7">
        <v>49</v>
      </c>
      <c r="B53" s="15" t="s">
        <v>108</v>
      </c>
      <c r="C53" s="16">
        <v>547</v>
      </c>
      <c r="D53" s="17">
        <v>2</v>
      </c>
      <c r="E53" s="18">
        <v>9.2</v>
      </c>
      <c r="F53" s="18">
        <v>0</v>
      </c>
      <c r="G53" s="12">
        <f t="shared" si="10"/>
        <v>9.2</v>
      </c>
      <c r="H53" s="38">
        <f t="shared" si="3"/>
        <v>1</v>
      </c>
      <c r="I53" s="39">
        <f t="shared" si="9"/>
        <v>3</v>
      </c>
      <c r="J53" s="14" t="s">
        <v>109</v>
      </c>
      <c r="L53" s="36"/>
      <c r="O53" s="47">
        <f t="shared" si="4"/>
        <v>9.2</v>
      </c>
      <c r="P53" s="45">
        <f t="shared" si="8"/>
        <v>0.0016293279022403257</v>
      </c>
      <c r="Q53" s="46">
        <f t="shared" si="7"/>
        <v>0.3486761710794297</v>
      </c>
      <c r="R53" s="42" t="str">
        <f t="shared" si="1"/>
        <v>1</v>
      </c>
      <c r="S53" s="67">
        <f t="shared" si="5"/>
      </c>
      <c r="T53" s="54">
        <f t="shared" si="6"/>
        <v>1</v>
      </c>
    </row>
    <row r="54" spans="1:20" ht="15">
      <c r="A54" s="7">
        <v>50</v>
      </c>
      <c r="B54" s="15" t="s">
        <v>110</v>
      </c>
      <c r="C54" s="16">
        <v>628</v>
      </c>
      <c r="D54" s="17">
        <v>3</v>
      </c>
      <c r="E54" s="18">
        <v>22.8</v>
      </c>
      <c r="F54" s="18">
        <v>0</v>
      </c>
      <c r="G54" s="12">
        <f t="shared" si="10"/>
        <v>22.8</v>
      </c>
      <c r="H54" s="38">
        <f t="shared" si="3"/>
        <v>1</v>
      </c>
      <c r="I54" s="39">
        <f t="shared" si="9"/>
        <v>4</v>
      </c>
      <c r="J54" s="14" t="s">
        <v>111</v>
      </c>
      <c r="L54" s="36"/>
      <c r="O54" s="47">
        <f t="shared" si="4"/>
        <v>22.8</v>
      </c>
      <c r="P54" s="45">
        <f t="shared" si="8"/>
        <v>0.004037899583812982</v>
      </c>
      <c r="Q54" s="46">
        <f t="shared" si="7"/>
        <v>0.8641105109359781</v>
      </c>
      <c r="R54" s="42" t="str">
        <f t="shared" si="1"/>
        <v>1</v>
      </c>
      <c r="S54" s="67">
        <f t="shared" si="5"/>
      </c>
      <c r="T54" s="54">
        <f t="shared" si="6"/>
        <v>1</v>
      </c>
    </row>
    <row r="55" spans="1:20" ht="15">
      <c r="A55" s="7">
        <v>51</v>
      </c>
      <c r="B55" s="15" t="s">
        <v>112</v>
      </c>
      <c r="C55" s="16">
        <v>1249</v>
      </c>
      <c r="D55" s="17">
        <v>5</v>
      </c>
      <c r="E55" s="18">
        <v>41.3</v>
      </c>
      <c r="F55" s="18">
        <v>43.2</v>
      </c>
      <c r="G55" s="12">
        <f t="shared" si="10"/>
        <v>84.5</v>
      </c>
      <c r="H55" s="38">
        <f t="shared" si="3"/>
        <v>2.633843974143275</v>
      </c>
      <c r="I55" s="39">
        <f t="shared" si="9"/>
        <v>7.633843974143275</v>
      </c>
      <c r="J55" s="14" t="s">
        <v>113</v>
      </c>
      <c r="L55" s="36"/>
      <c r="O55" s="47">
        <f t="shared" si="4"/>
        <v>84.5</v>
      </c>
      <c r="P55" s="45">
        <f t="shared" si="8"/>
        <v>0.014965022580359515</v>
      </c>
      <c r="Q55" s="46">
        <f t="shared" si="7"/>
        <v>3.202514832196936</v>
      </c>
      <c r="R55" s="42">
        <f t="shared" si="1"/>
      </c>
      <c r="S55" s="67">
        <f t="shared" si="5"/>
        <v>2.633843974143275</v>
      </c>
      <c r="T55" s="54">
        <f t="shared" si="6"/>
        <v>2.633843974143275</v>
      </c>
    </row>
    <row r="56" spans="1:20" ht="15">
      <c r="A56" s="7">
        <v>52</v>
      </c>
      <c r="B56" s="15" t="s">
        <v>114</v>
      </c>
      <c r="C56" s="16">
        <v>154</v>
      </c>
      <c r="D56" s="17">
        <v>1</v>
      </c>
      <c r="E56" s="18">
        <v>5.3</v>
      </c>
      <c r="F56" s="18">
        <v>0</v>
      </c>
      <c r="G56" s="12">
        <f t="shared" si="10"/>
        <v>5.3</v>
      </c>
      <c r="H56" s="38">
        <f t="shared" si="3"/>
        <v>1</v>
      </c>
      <c r="I56" s="39">
        <f t="shared" si="9"/>
        <v>2</v>
      </c>
      <c r="J56" s="14" t="s">
        <v>115</v>
      </c>
      <c r="L56" s="36"/>
      <c r="O56" s="47">
        <f t="shared" si="4"/>
        <v>5.3</v>
      </c>
      <c r="P56" s="45">
        <f t="shared" si="8"/>
        <v>0.000938634552377579</v>
      </c>
      <c r="Q56" s="46">
        <f t="shared" si="7"/>
        <v>0.2008677942088019</v>
      </c>
      <c r="R56" s="42" t="str">
        <f t="shared" si="1"/>
        <v>1</v>
      </c>
      <c r="S56" s="67">
        <f t="shared" si="5"/>
      </c>
      <c r="T56" s="54">
        <f t="shared" si="6"/>
        <v>1</v>
      </c>
    </row>
    <row r="57" spans="1:20" ht="15">
      <c r="A57" s="7">
        <v>53</v>
      </c>
      <c r="B57" s="15" t="s">
        <v>116</v>
      </c>
      <c r="C57" s="16">
        <v>920</v>
      </c>
      <c r="D57" s="17">
        <v>3</v>
      </c>
      <c r="E57" s="18">
        <v>31.8</v>
      </c>
      <c r="F57" s="18">
        <v>28.5</v>
      </c>
      <c r="G57" s="12">
        <f t="shared" si="10"/>
        <v>60.3</v>
      </c>
      <c r="H57" s="38">
        <f t="shared" si="3"/>
        <v>1.8795359957495794</v>
      </c>
      <c r="I57" s="39">
        <f t="shared" si="9"/>
        <v>4.879535995749579</v>
      </c>
      <c r="J57" s="14" t="s">
        <v>117</v>
      </c>
      <c r="L57" s="36"/>
      <c r="O57" s="47">
        <f t="shared" si="4"/>
        <v>60.3</v>
      </c>
      <c r="P57" s="45">
        <f t="shared" si="8"/>
        <v>0.010679181794031701</v>
      </c>
      <c r="Q57" s="46">
        <f t="shared" si="7"/>
        <v>2.285344903922784</v>
      </c>
      <c r="R57" s="42">
        <f t="shared" si="1"/>
      </c>
      <c r="S57" s="67">
        <f t="shared" si="5"/>
        <v>1.8795359957495794</v>
      </c>
      <c r="T57" s="54">
        <f t="shared" si="6"/>
        <v>1.8795359957495794</v>
      </c>
    </row>
    <row r="58" spans="1:20" ht="15">
      <c r="A58" s="7">
        <v>54</v>
      </c>
      <c r="B58" s="15" t="s">
        <v>118</v>
      </c>
      <c r="C58" s="16">
        <v>540</v>
      </c>
      <c r="D58" s="17">
        <v>3</v>
      </c>
      <c r="E58" s="18">
        <v>7.8</v>
      </c>
      <c r="F58" s="18">
        <v>9.7</v>
      </c>
      <c r="G58" s="12">
        <f t="shared" si="10"/>
        <v>17.5</v>
      </c>
      <c r="H58" s="38">
        <f t="shared" si="3"/>
        <v>1</v>
      </c>
      <c r="I58" s="39">
        <f t="shared" si="9"/>
        <v>4</v>
      </c>
      <c r="J58" s="14" t="s">
        <v>119</v>
      </c>
      <c r="L58" s="36"/>
      <c r="O58" s="47">
        <f t="shared" si="4"/>
        <v>17.5</v>
      </c>
      <c r="P58" s="45">
        <f t="shared" si="8"/>
        <v>0.0030992650314354024</v>
      </c>
      <c r="Q58" s="46">
        <f t="shared" si="7"/>
        <v>0.6632427167271762</v>
      </c>
      <c r="R58" s="42" t="str">
        <f t="shared" si="1"/>
        <v>1</v>
      </c>
      <c r="S58" s="67">
        <f t="shared" si="5"/>
      </c>
      <c r="T58" s="54">
        <f t="shared" si="6"/>
        <v>1</v>
      </c>
    </row>
    <row r="59" spans="1:20" ht="15">
      <c r="A59" s="7">
        <v>55</v>
      </c>
      <c r="B59" s="22" t="s">
        <v>120</v>
      </c>
      <c r="C59" s="24">
        <v>101</v>
      </c>
      <c r="D59" s="17">
        <v>1</v>
      </c>
      <c r="E59" s="18">
        <v>3</v>
      </c>
      <c r="F59" s="18">
        <v>0</v>
      </c>
      <c r="G59" s="12">
        <f t="shared" si="10"/>
        <v>3</v>
      </c>
      <c r="H59" s="38">
        <f t="shared" si="3"/>
        <v>1</v>
      </c>
      <c r="I59" s="39">
        <f t="shared" si="9"/>
        <v>2</v>
      </c>
      <c r="J59" s="14" t="s">
        <v>121</v>
      </c>
      <c r="L59" s="36"/>
      <c r="O59" s="47">
        <f t="shared" si="4"/>
        <v>3</v>
      </c>
      <c r="P59" s="45">
        <f t="shared" si="8"/>
        <v>0.0005313025768174976</v>
      </c>
      <c r="Q59" s="46">
        <f t="shared" si="7"/>
        <v>0.11369875143894449</v>
      </c>
      <c r="R59" s="42" t="str">
        <f t="shared" si="1"/>
        <v>1</v>
      </c>
      <c r="S59" s="67">
        <f t="shared" si="5"/>
      </c>
      <c r="T59" s="54">
        <f t="shared" si="6"/>
        <v>1</v>
      </c>
    </row>
    <row r="60" spans="1:20" ht="15">
      <c r="A60" s="7">
        <v>56</v>
      </c>
      <c r="B60" s="15" t="s">
        <v>122</v>
      </c>
      <c r="C60" s="16">
        <v>640</v>
      </c>
      <c r="D60" s="17">
        <v>3</v>
      </c>
      <c r="E60" s="18">
        <v>19.7</v>
      </c>
      <c r="F60" s="18">
        <v>18</v>
      </c>
      <c r="G60" s="12">
        <f t="shared" si="10"/>
        <v>37.7</v>
      </c>
      <c r="H60" s="38">
        <f t="shared" si="3"/>
        <v>1.1750996192331535</v>
      </c>
      <c r="I60" s="39">
        <f t="shared" si="9"/>
        <v>4.175099619233153</v>
      </c>
      <c r="J60" s="14" t="s">
        <v>123</v>
      </c>
      <c r="L60" s="36"/>
      <c r="O60" s="47">
        <f t="shared" si="4"/>
        <v>37.7</v>
      </c>
      <c r="P60" s="45">
        <f t="shared" si="8"/>
        <v>0.006676702382006554</v>
      </c>
      <c r="Q60" s="46">
        <f t="shared" si="7"/>
        <v>1.4288143097494024</v>
      </c>
      <c r="R60" s="42">
        <f t="shared" si="1"/>
      </c>
      <c r="S60" s="67">
        <f t="shared" si="5"/>
        <v>1.1750996192331535</v>
      </c>
      <c r="T60" s="54">
        <f t="shared" si="6"/>
        <v>1.1750996192331535</v>
      </c>
    </row>
    <row r="61" spans="1:20" ht="15">
      <c r="A61" s="7">
        <v>57</v>
      </c>
      <c r="B61" s="15" t="s">
        <v>124</v>
      </c>
      <c r="C61" s="9">
        <v>466</v>
      </c>
      <c r="D61" s="13">
        <v>2</v>
      </c>
      <c r="E61" s="11">
        <v>25.1</v>
      </c>
      <c r="F61" s="11">
        <v>13.8</v>
      </c>
      <c r="G61" s="12">
        <f t="shared" si="10"/>
        <v>38.900000000000006</v>
      </c>
      <c r="H61" s="38">
        <f t="shared" si="3"/>
        <v>1.2125033206411053</v>
      </c>
      <c r="I61" s="39">
        <f t="shared" si="9"/>
        <v>3.2125033206411056</v>
      </c>
      <c r="J61" s="14" t="s">
        <v>125</v>
      </c>
      <c r="L61" s="36"/>
      <c r="O61" s="47">
        <f t="shared" si="4"/>
        <v>38.900000000000006</v>
      </c>
      <c r="P61" s="45">
        <f t="shared" si="8"/>
        <v>0.006889223412733553</v>
      </c>
      <c r="Q61" s="46">
        <f t="shared" si="7"/>
        <v>1.4742938103249803</v>
      </c>
      <c r="R61" s="42">
        <f t="shared" si="1"/>
      </c>
      <c r="S61" s="67">
        <f t="shared" si="5"/>
        <v>1.2125033206411053</v>
      </c>
      <c r="T61" s="54">
        <f t="shared" si="6"/>
        <v>1.2125033206411053</v>
      </c>
    </row>
    <row r="62" spans="1:20" ht="15">
      <c r="A62" s="7">
        <v>58</v>
      </c>
      <c r="B62" s="15" t="s">
        <v>126</v>
      </c>
      <c r="C62" s="16">
        <v>453</v>
      </c>
      <c r="D62" s="17">
        <v>2</v>
      </c>
      <c r="E62" s="18">
        <v>21.6</v>
      </c>
      <c r="F62" s="18">
        <v>18.5</v>
      </c>
      <c r="G62" s="12">
        <f t="shared" si="10"/>
        <v>40.1</v>
      </c>
      <c r="H62" s="38">
        <f t="shared" si="3"/>
        <v>1.2499070220490571</v>
      </c>
      <c r="I62" s="39">
        <f t="shared" si="9"/>
        <v>3.249907022049057</v>
      </c>
      <c r="J62" s="14" t="s">
        <v>127</v>
      </c>
      <c r="L62" s="36"/>
      <c r="O62" s="47">
        <f t="shared" si="4"/>
        <v>40.1</v>
      </c>
      <c r="P62" s="45">
        <f t="shared" si="8"/>
        <v>0.007101744443460551</v>
      </c>
      <c r="Q62" s="46">
        <f t="shared" si="7"/>
        <v>1.519773310900558</v>
      </c>
      <c r="R62" s="42">
        <f t="shared" si="1"/>
      </c>
      <c r="S62" s="67">
        <f t="shared" si="5"/>
        <v>1.2499070220490571</v>
      </c>
      <c r="T62" s="54">
        <f t="shared" si="6"/>
        <v>1.2499070220490571</v>
      </c>
    </row>
    <row r="63" spans="1:20" ht="15">
      <c r="A63" s="7">
        <v>59</v>
      </c>
      <c r="B63" s="15" t="s">
        <v>128</v>
      </c>
      <c r="C63" s="16">
        <v>275</v>
      </c>
      <c r="D63" s="17">
        <v>2</v>
      </c>
      <c r="E63" s="18">
        <v>5.8</v>
      </c>
      <c r="F63" s="18">
        <v>0</v>
      </c>
      <c r="G63" s="12">
        <f t="shared" si="10"/>
        <v>5.8</v>
      </c>
      <c r="H63" s="38">
        <f t="shared" si="3"/>
        <v>1</v>
      </c>
      <c r="I63" s="39">
        <f t="shared" si="9"/>
        <v>3</v>
      </c>
      <c r="J63" s="14" t="s">
        <v>129</v>
      </c>
      <c r="L63" s="36"/>
      <c r="O63" s="47">
        <f t="shared" si="4"/>
        <v>5.8</v>
      </c>
      <c r="P63" s="45">
        <f t="shared" si="8"/>
        <v>0.001027184981847162</v>
      </c>
      <c r="Q63" s="46">
        <f t="shared" si="7"/>
        <v>0.21981758611529265</v>
      </c>
      <c r="R63" s="42" t="str">
        <f t="shared" si="1"/>
        <v>1</v>
      </c>
      <c r="S63" s="67">
        <f t="shared" si="5"/>
      </c>
      <c r="T63" s="54">
        <f t="shared" si="6"/>
        <v>1</v>
      </c>
    </row>
    <row r="64" spans="1:20" ht="15">
      <c r="A64" s="7">
        <v>60</v>
      </c>
      <c r="B64" s="15" t="s">
        <v>130</v>
      </c>
      <c r="C64" s="16">
        <v>328</v>
      </c>
      <c r="D64" s="17">
        <v>2</v>
      </c>
      <c r="E64" s="18">
        <v>14.9</v>
      </c>
      <c r="F64" s="18">
        <v>0</v>
      </c>
      <c r="G64" s="12">
        <f t="shared" si="10"/>
        <v>14.9</v>
      </c>
      <c r="H64" s="38">
        <f t="shared" si="3"/>
        <v>1</v>
      </c>
      <c r="I64" s="39">
        <f t="shared" si="9"/>
        <v>3</v>
      </c>
      <c r="J64" s="14" t="s">
        <v>131</v>
      </c>
      <c r="L64" s="36"/>
      <c r="O64" s="47">
        <f t="shared" si="4"/>
        <v>14.9</v>
      </c>
      <c r="P64" s="45">
        <f t="shared" si="8"/>
        <v>0.002638802798193571</v>
      </c>
      <c r="Q64" s="46">
        <f t="shared" si="7"/>
        <v>0.5647037988134243</v>
      </c>
      <c r="R64" s="42" t="str">
        <f t="shared" si="1"/>
        <v>1</v>
      </c>
      <c r="S64" s="67">
        <f t="shared" si="5"/>
      </c>
      <c r="T64" s="54">
        <f t="shared" si="6"/>
        <v>1</v>
      </c>
    </row>
    <row r="65" spans="1:20" ht="15">
      <c r="A65" s="7">
        <v>61</v>
      </c>
      <c r="B65" s="15" t="s">
        <v>132</v>
      </c>
      <c r="C65" s="16">
        <v>882</v>
      </c>
      <c r="D65" s="17">
        <v>3</v>
      </c>
      <c r="E65" s="18">
        <v>20.5</v>
      </c>
      <c r="F65" s="18">
        <v>33.1</v>
      </c>
      <c r="G65" s="12">
        <f t="shared" si="10"/>
        <v>53.6</v>
      </c>
      <c r="H65" s="38">
        <f t="shared" si="3"/>
        <v>1.6706986628885152</v>
      </c>
      <c r="I65" s="39">
        <f t="shared" si="9"/>
        <v>4.670698662888515</v>
      </c>
      <c r="J65" s="14" t="s">
        <v>133</v>
      </c>
      <c r="L65" s="36"/>
      <c r="O65" s="47">
        <f t="shared" si="4"/>
        <v>53.6</v>
      </c>
      <c r="P65" s="45">
        <f t="shared" si="8"/>
        <v>0.00949260603913929</v>
      </c>
      <c r="Q65" s="46">
        <f t="shared" si="7"/>
        <v>2.031417692375808</v>
      </c>
      <c r="R65" s="42">
        <f t="shared" si="1"/>
      </c>
      <c r="S65" s="67">
        <f t="shared" si="5"/>
        <v>1.6706986628885152</v>
      </c>
      <c r="T65" s="54">
        <f t="shared" si="6"/>
        <v>1.6706986628885152</v>
      </c>
    </row>
    <row r="66" spans="1:20" ht="15">
      <c r="A66" s="7">
        <v>62</v>
      </c>
      <c r="B66" s="15" t="s">
        <v>134</v>
      </c>
      <c r="C66" s="16">
        <v>695</v>
      </c>
      <c r="D66" s="17">
        <v>3</v>
      </c>
      <c r="E66" s="18">
        <v>30.6</v>
      </c>
      <c r="F66" s="18">
        <v>13</v>
      </c>
      <c r="G66" s="12">
        <f t="shared" si="10"/>
        <v>43.6</v>
      </c>
      <c r="H66" s="38">
        <f t="shared" si="3"/>
        <v>1.3590011511555833</v>
      </c>
      <c r="I66" s="39">
        <f t="shared" si="9"/>
        <v>4.359001151155583</v>
      </c>
      <c r="J66" s="14" t="s">
        <v>135</v>
      </c>
      <c r="L66" s="36"/>
      <c r="O66" s="47">
        <f t="shared" si="4"/>
        <v>43.6</v>
      </c>
      <c r="P66" s="45">
        <f t="shared" si="8"/>
        <v>0.007721597449747632</v>
      </c>
      <c r="Q66" s="46">
        <f t="shared" si="7"/>
        <v>1.6524218542459932</v>
      </c>
      <c r="R66" s="42">
        <f t="shared" si="1"/>
      </c>
      <c r="S66" s="67">
        <f t="shared" si="5"/>
        <v>1.3590011511555833</v>
      </c>
      <c r="T66" s="54">
        <f t="shared" si="6"/>
        <v>1.3590011511555833</v>
      </c>
    </row>
    <row r="67" spans="1:20" ht="15">
      <c r="A67" s="7">
        <v>63</v>
      </c>
      <c r="B67" s="15" t="s">
        <v>136</v>
      </c>
      <c r="C67" s="16">
        <v>167</v>
      </c>
      <c r="D67" s="17">
        <v>1</v>
      </c>
      <c r="E67" s="18">
        <v>5.2</v>
      </c>
      <c r="F67" s="18">
        <v>0</v>
      </c>
      <c r="G67" s="12">
        <f t="shared" si="10"/>
        <v>5.2</v>
      </c>
      <c r="H67" s="38">
        <f t="shared" si="3"/>
        <v>1</v>
      </c>
      <c r="I67" s="39">
        <f t="shared" si="9"/>
        <v>2</v>
      </c>
      <c r="J67" s="14" t="s">
        <v>137</v>
      </c>
      <c r="L67" s="36"/>
      <c r="O67" s="47">
        <f t="shared" si="4"/>
        <v>5.2</v>
      </c>
      <c r="P67" s="45">
        <f t="shared" si="8"/>
        <v>0.0009209244664836625</v>
      </c>
      <c r="Q67" s="46">
        <f t="shared" si="7"/>
        <v>0.19707783582750377</v>
      </c>
      <c r="R67" s="42" t="str">
        <f t="shared" si="1"/>
        <v>1</v>
      </c>
      <c r="S67" s="67">
        <f t="shared" si="5"/>
      </c>
      <c r="T67" s="54">
        <f t="shared" si="6"/>
        <v>1</v>
      </c>
    </row>
    <row r="68" spans="1:20" ht="15">
      <c r="A68" s="7">
        <v>64</v>
      </c>
      <c r="B68" s="15" t="s">
        <v>138</v>
      </c>
      <c r="C68" s="16">
        <v>80</v>
      </c>
      <c r="D68" s="17">
        <v>1</v>
      </c>
      <c r="E68" s="18">
        <v>2.4</v>
      </c>
      <c r="F68" s="18">
        <v>0</v>
      </c>
      <c r="G68" s="12">
        <f t="shared" si="10"/>
        <v>2.4</v>
      </c>
      <c r="H68" s="38">
        <f t="shared" si="3"/>
        <v>1</v>
      </c>
      <c r="I68" s="39">
        <f t="shared" si="9"/>
        <v>2</v>
      </c>
      <c r="J68" s="14" t="s">
        <v>139</v>
      </c>
      <c r="L68" s="36"/>
      <c r="O68" s="47">
        <f t="shared" si="4"/>
        <v>2.4</v>
      </c>
      <c r="P68" s="45">
        <f t="shared" si="8"/>
        <v>0.000425042061453998</v>
      </c>
      <c r="Q68" s="46">
        <f t="shared" si="7"/>
        <v>0.09095900115115557</v>
      </c>
      <c r="R68" s="42" t="str">
        <f t="shared" si="1"/>
        <v>1</v>
      </c>
      <c r="S68" s="67">
        <f t="shared" si="5"/>
      </c>
      <c r="T68" s="54">
        <f t="shared" si="6"/>
        <v>1</v>
      </c>
    </row>
    <row r="69" spans="1:20" ht="15">
      <c r="A69" s="7">
        <v>65</v>
      </c>
      <c r="B69" s="15" t="s">
        <v>140</v>
      </c>
      <c r="C69" s="16">
        <v>300</v>
      </c>
      <c r="D69" s="17">
        <v>2</v>
      </c>
      <c r="E69" s="18">
        <v>6.7</v>
      </c>
      <c r="F69" s="18">
        <v>0</v>
      </c>
      <c r="G69" s="12">
        <f aca="true" t="shared" si="11" ref="G69:G82">E69+F69</f>
        <v>6.7</v>
      </c>
      <c r="H69" s="38">
        <f t="shared" si="3"/>
        <v>1</v>
      </c>
      <c r="I69" s="39">
        <f>D69+H69</f>
        <v>3</v>
      </c>
      <c r="J69" s="14" t="s">
        <v>141</v>
      </c>
      <c r="L69" s="36"/>
      <c r="O69" s="47">
        <f t="shared" si="4"/>
        <v>6.7</v>
      </c>
      <c r="P69" s="45">
        <f t="shared" si="8"/>
        <v>0.0011865757548924112</v>
      </c>
      <c r="Q69" s="46">
        <f t="shared" si="7"/>
        <v>0.253927211546976</v>
      </c>
      <c r="R69" s="42" t="str">
        <f t="shared" si="1"/>
        <v>1</v>
      </c>
      <c r="S69" s="67">
        <f t="shared" si="5"/>
      </c>
      <c r="T69" s="54">
        <f t="shared" si="6"/>
        <v>1</v>
      </c>
    </row>
    <row r="70" spans="1:20" ht="15">
      <c r="A70" s="7">
        <v>66</v>
      </c>
      <c r="B70" s="15" t="s">
        <v>142</v>
      </c>
      <c r="C70" s="16">
        <v>463</v>
      </c>
      <c r="D70" s="17">
        <v>2</v>
      </c>
      <c r="E70" s="18">
        <v>14.5</v>
      </c>
      <c r="F70" s="18">
        <v>0</v>
      </c>
      <c r="G70" s="12">
        <f t="shared" si="11"/>
        <v>14.5</v>
      </c>
      <c r="H70" s="38">
        <f aca="true" t="shared" si="12" ref="H70:H82">T70</f>
        <v>1</v>
      </c>
      <c r="I70" s="39">
        <f aca="true" t="shared" si="13" ref="I70:I82">D70+H70</f>
        <v>3</v>
      </c>
      <c r="J70" s="14" t="s">
        <v>143</v>
      </c>
      <c r="L70" s="36"/>
      <c r="O70" s="47">
        <f aca="true" t="shared" si="14" ref="O70:O82">G70</f>
        <v>14.5</v>
      </c>
      <c r="P70" s="45">
        <f t="shared" si="8"/>
        <v>0.002567962454617905</v>
      </c>
      <c r="Q70" s="46">
        <f t="shared" si="7"/>
        <v>0.5495439652882317</v>
      </c>
      <c r="R70" s="42" t="str">
        <f t="shared" si="1"/>
        <v>1</v>
      </c>
      <c r="S70" s="67">
        <f aca="true" t="shared" si="15" ref="S70:S82">IF(Q70&gt;1,(PRODUCT(P70*160)*1.1),"")</f>
      </c>
      <c r="T70" s="54">
        <f aca="true" t="shared" si="16" ref="T70:T82">IF(Q70&gt;1,(PRODUCT(P70*160)*1.1),1)</f>
        <v>1</v>
      </c>
    </row>
    <row r="71" spans="1:20" ht="15">
      <c r="A71" s="7">
        <v>67</v>
      </c>
      <c r="B71" s="15" t="s">
        <v>144</v>
      </c>
      <c r="C71" s="16">
        <v>261</v>
      </c>
      <c r="D71" s="17">
        <v>2</v>
      </c>
      <c r="E71" s="18">
        <v>25.9</v>
      </c>
      <c r="F71" s="18">
        <v>0</v>
      </c>
      <c r="G71" s="12">
        <f t="shared" si="11"/>
        <v>25.9</v>
      </c>
      <c r="H71" s="38">
        <f t="shared" si="12"/>
        <v>1</v>
      </c>
      <c r="I71" s="39">
        <f t="shared" si="13"/>
        <v>3</v>
      </c>
      <c r="J71" s="14" t="s">
        <v>145</v>
      </c>
      <c r="L71" s="36"/>
      <c r="O71" s="47">
        <f t="shared" si="14"/>
        <v>25.9</v>
      </c>
      <c r="P71" s="45">
        <f t="shared" si="8"/>
        <v>0.004586912246524396</v>
      </c>
      <c r="Q71" s="46">
        <f t="shared" si="7"/>
        <v>0.9815992207562207</v>
      </c>
      <c r="R71" s="42" t="str">
        <f aca="true" t="shared" si="17" ref="R71:R82">IF(Q71&lt;=1,"1","")</f>
        <v>1</v>
      </c>
      <c r="S71" s="67">
        <f t="shared" si="15"/>
      </c>
      <c r="T71" s="54">
        <f t="shared" si="16"/>
        <v>1</v>
      </c>
    </row>
    <row r="72" spans="1:20" ht="15">
      <c r="A72" s="7">
        <v>68</v>
      </c>
      <c r="B72" s="15" t="s">
        <v>146</v>
      </c>
      <c r="C72" s="20">
        <v>225</v>
      </c>
      <c r="D72" s="17">
        <v>2</v>
      </c>
      <c r="E72" s="18">
        <v>6.9</v>
      </c>
      <c r="F72" s="18">
        <v>0</v>
      </c>
      <c r="G72" s="12">
        <f t="shared" si="11"/>
        <v>6.9</v>
      </c>
      <c r="H72" s="38">
        <f t="shared" si="12"/>
        <v>1</v>
      </c>
      <c r="I72" s="39">
        <f t="shared" si="13"/>
        <v>3</v>
      </c>
      <c r="J72" s="14" t="s">
        <v>147</v>
      </c>
      <c r="L72" s="36"/>
      <c r="O72" s="47">
        <f t="shared" si="14"/>
        <v>6.9</v>
      </c>
      <c r="P72" s="45">
        <f aca="true" t="shared" si="18" ref="P72:P82">O72/5646.5</f>
        <v>0.0012219959266802445</v>
      </c>
      <c r="Q72" s="46">
        <f aca="true" t="shared" si="19" ref="Q72:Q82">P72*214</f>
        <v>0.26150712830957235</v>
      </c>
      <c r="R72" s="42" t="str">
        <f t="shared" si="17"/>
        <v>1</v>
      </c>
      <c r="S72" s="67">
        <f t="shared" si="15"/>
      </c>
      <c r="T72" s="54">
        <f t="shared" si="16"/>
        <v>1</v>
      </c>
    </row>
    <row r="73" spans="1:20" ht="15">
      <c r="A73" s="7">
        <v>69</v>
      </c>
      <c r="B73" s="15" t="s">
        <v>148</v>
      </c>
      <c r="C73" s="16">
        <v>468</v>
      </c>
      <c r="D73" s="17">
        <v>2</v>
      </c>
      <c r="E73" s="18">
        <v>12.9</v>
      </c>
      <c r="F73" s="18">
        <v>13.3</v>
      </c>
      <c r="G73" s="12">
        <f t="shared" si="11"/>
        <v>26.200000000000003</v>
      </c>
      <c r="H73" s="38">
        <f t="shared" si="12"/>
        <v>1</v>
      </c>
      <c r="I73" s="39">
        <f t="shared" si="13"/>
        <v>3</v>
      </c>
      <c r="J73" s="14" t="s">
        <v>149</v>
      </c>
      <c r="L73" s="36"/>
      <c r="O73" s="47">
        <f t="shared" si="14"/>
        <v>26.200000000000003</v>
      </c>
      <c r="P73" s="45">
        <f t="shared" si="18"/>
        <v>0.004640042504206146</v>
      </c>
      <c r="Q73" s="46">
        <f t="shared" si="19"/>
        <v>0.9929690959001153</v>
      </c>
      <c r="R73" s="42" t="str">
        <f t="shared" si="17"/>
        <v>1</v>
      </c>
      <c r="S73" s="67">
        <f t="shared" si="15"/>
      </c>
      <c r="T73" s="54">
        <f t="shared" si="16"/>
        <v>1</v>
      </c>
    </row>
    <row r="74" spans="1:20" ht="15">
      <c r="A74" s="7">
        <v>70</v>
      </c>
      <c r="B74" s="15" t="s">
        <v>150</v>
      </c>
      <c r="C74" s="16">
        <v>834</v>
      </c>
      <c r="D74" s="17">
        <v>3</v>
      </c>
      <c r="E74" s="18">
        <v>27.2</v>
      </c>
      <c r="F74" s="18">
        <v>0</v>
      </c>
      <c r="G74" s="12">
        <f t="shared" si="11"/>
        <v>27.2</v>
      </c>
      <c r="H74" s="38">
        <f t="shared" si="12"/>
        <v>0.8478172319135748</v>
      </c>
      <c r="I74" s="39">
        <f t="shared" si="13"/>
        <v>3.8478172319135746</v>
      </c>
      <c r="J74" s="14" t="s">
        <v>151</v>
      </c>
      <c r="L74" s="36"/>
      <c r="O74" s="47">
        <f t="shared" si="14"/>
        <v>27.2</v>
      </c>
      <c r="P74" s="45">
        <f t="shared" si="18"/>
        <v>0.004817143363145311</v>
      </c>
      <c r="Q74" s="46">
        <f t="shared" si="19"/>
        <v>1.0308686797130966</v>
      </c>
      <c r="R74" s="42">
        <f t="shared" si="17"/>
      </c>
      <c r="S74" s="67">
        <f t="shared" si="15"/>
        <v>0.8478172319135748</v>
      </c>
      <c r="T74" s="54">
        <f t="shared" si="16"/>
        <v>0.8478172319135748</v>
      </c>
    </row>
    <row r="75" spans="1:20" ht="15">
      <c r="A75" s="7">
        <v>71</v>
      </c>
      <c r="B75" s="15" t="s">
        <v>152</v>
      </c>
      <c r="C75" s="16">
        <v>212</v>
      </c>
      <c r="D75" s="17">
        <v>1</v>
      </c>
      <c r="E75" s="18">
        <v>5.4</v>
      </c>
      <c r="F75" s="18">
        <v>5.3</v>
      </c>
      <c r="G75" s="12">
        <f t="shared" si="11"/>
        <v>10.7</v>
      </c>
      <c r="H75" s="38">
        <f t="shared" si="12"/>
        <v>1</v>
      </c>
      <c r="I75" s="39">
        <f t="shared" si="13"/>
        <v>2</v>
      </c>
      <c r="J75" s="14" t="s">
        <v>153</v>
      </c>
      <c r="L75" s="36"/>
      <c r="O75" s="47">
        <f t="shared" si="14"/>
        <v>10.7</v>
      </c>
      <c r="P75" s="45">
        <f t="shared" si="18"/>
        <v>0.0018949791906490746</v>
      </c>
      <c r="Q75" s="46">
        <f t="shared" si="19"/>
        <v>0.40552554679890196</v>
      </c>
      <c r="R75" s="42" t="str">
        <f t="shared" si="17"/>
        <v>1</v>
      </c>
      <c r="S75" s="67">
        <f t="shared" si="15"/>
      </c>
      <c r="T75" s="54">
        <f t="shared" si="16"/>
        <v>1</v>
      </c>
    </row>
    <row r="76" spans="1:20" ht="15">
      <c r="A76" s="7">
        <v>72</v>
      </c>
      <c r="B76" s="15" t="s">
        <v>154</v>
      </c>
      <c r="C76" s="16">
        <v>312</v>
      </c>
      <c r="D76" s="17">
        <v>2</v>
      </c>
      <c r="E76" s="18">
        <v>9.1</v>
      </c>
      <c r="F76" s="18">
        <v>8.3</v>
      </c>
      <c r="G76" s="12">
        <f t="shared" si="11"/>
        <v>17.4</v>
      </c>
      <c r="H76" s="38">
        <f t="shared" si="12"/>
        <v>1</v>
      </c>
      <c r="I76" s="39">
        <f t="shared" si="13"/>
        <v>3</v>
      </c>
      <c r="J76" s="14" t="s">
        <v>155</v>
      </c>
      <c r="L76" s="36"/>
      <c r="O76" s="47">
        <f t="shared" si="14"/>
        <v>17.4</v>
      </c>
      <c r="P76" s="45">
        <f t="shared" si="18"/>
        <v>0.0030815549455414856</v>
      </c>
      <c r="Q76" s="46">
        <f t="shared" si="19"/>
        <v>0.6594527583458779</v>
      </c>
      <c r="R76" s="42" t="str">
        <f t="shared" si="17"/>
        <v>1</v>
      </c>
      <c r="S76" s="67">
        <f t="shared" si="15"/>
      </c>
      <c r="T76" s="54">
        <f t="shared" si="16"/>
        <v>1</v>
      </c>
    </row>
    <row r="77" spans="1:20" ht="15">
      <c r="A77" s="7">
        <v>73</v>
      </c>
      <c r="B77" s="15" t="s">
        <v>156</v>
      </c>
      <c r="C77" s="16">
        <v>332</v>
      </c>
      <c r="D77" s="17">
        <v>2</v>
      </c>
      <c r="E77" s="18">
        <v>12.8</v>
      </c>
      <c r="F77" s="18">
        <v>0</v>
      </c>
      <c r="G77" s="12">
        <f t="shared" si="11"/>
        <v>12.8</v>
      </c>
      <c r="H77" s="38">
        <f t="shared" si="12"/>
        <v>1</v>
      </c>
      <c r="I77" s="39">
        <f t="shared" si="13"/>
        <v>3</v>
      </c>
      <c r="J77" s="14" t="s">
        <v>157</v>
      </c>
      <c r="L77" s="36"/>
      <c r="O77" s="47">
        <f t="shared" si="14"/>
        <v>12.8</v>
      </c>
      <c r="P77" s="45">
        <f t="shared" si="18"/>
        <v>0.002266890994421323</v>
      </c>
      <c r="Q77" s="46">
        <f t="shared" si="19"/>
        <v>0.48511467280616316</v>
      </c>
      <c r="R77" s="42" t="str">
        <f t="shared" si="17"/>
        <v>1</v>
      </c>
      <c r="S77" s="67">
        <f t="shared" si="15"/>
      </c>
      <c r="T77" s="54">
        <f t="shared" si="16"/>
        <v>1</v>
      </c>
    </row>
    <row r="78" spans="1:20" ht="15">
      <c r="A78" s="7">
        <v>74</v>
      </c>
      <c r="B78" s="15" t="s">
        <v>158</v>
      </c>
      <c r="C78" s="16">
        <v>135</v>
      </c>
      <c r="D78" s="17">
        <v>1</v>
      </c>
      <c r="E78" s="18">
        <v>5.6</v>
      </c>
      <c r="F78" s="18">
        <v>0</v>
      </c>
      <c r="G78" s="12">
        <f t="shared" si="11"/>
        <v>5.6</v>
      </c>
      <c r="H78" s="38">
        <f t="shared" si="12"/>
        <v>1</v>
      </c>
      <c r="I78" s="39">
        <f t="shared" si="13"/>
        <v>2</v>
      </c>
      <c r="J78" s="14" t="s">
        <v>159</v>
      </c>
      <c r="L78" s="36"/>
      <c r="O78" s="47">
        <f t="shared" si="14"/>
        <v>5.6</v>
      </c>
      <c r="P78" s="45">
        <f t="shared" si="18"/>
        <v>0.0009917648100593287</v>
      </c>
      <c r="Q78" s="46">
        <f t="shared" si="19"/>
        <v>0.21223766935269633</v>
      </c>
      <c r="R78" s="42" t="str">
        <f t="shared" si="17"/>
        <v>1</v>
      </c>
      <c r="S78" s="67">
        <f t="shared" si="15"/>
      </c>
      <c r="T78" s="54">
        <f t="shared" si="16"/>
        <v>1</v>
      </c>
    </row>
    <row r="79" spans="1:20" ht="15">
      <c r="A79" s="7">
        <v>75</v>
      </c>
      <c r="B79" s="15" t="s">
        <v>160</v>
      </c>
      <c r="C79" s="16">
        <v>65</v>
      </c>
      <c r="D79" s="17">
        <v>1</v>
      </c>
      <c r="E79" s="18">
        <v>1.5</v>
      </c>
      <c r="F79" s="18">
        <v>0</v>
      </c>
      <c r="G79" s="12">
        <f t="shared" si="11"/>
        <v>1.5</v>
      </c>
      <c r="H79" s="38">
        <f t="shared" si="12"/>
        <v>1</v>
      </c>
      <c r="I79" s="39">
        <f t="shared" si="13"/>
        <v>2</v>
      </c>
      <c r="J79" s="14" t="s">
        <v>161</v>
      </c>
      <c r="L79" s="36"/>
      <c r="O79" s="47">
        <f t="shared" si="14"/>
        <v>1.5</v>
      </c>
      <c r="P79" s="45">
        <f t="shared" si="18"/>
        <v>0.0002656512884087488</v>
      </c>
      <c r="Q79" s="46">
        <f t="shared" si="19"/>
        <v>0.056849375719472246</v>
      </c>
      <c r="R79" s="42" t="str">
        <f t="shared" si="17"/>
        <v>1</v>
      </c>
      <c r="S79" s="67">
        <f t="shared" si="15"/>
      </c>
      <c r="T79" s="54">
        <f t="shared" si="16"/>
        <v>1</v>
      </c>
    </row>
    <row r="80" spans="1:20" ht="15">
      <c r="A80" s="7">
        <v>76</v>
      </c>
      <c r="B80" s="15" t="s">
        <v>162</v>
      </c>
      <c r="C80" s="16">
        <v>383</v>
      </c>
      <c r="D80" s="17">
        <v>2</v>
      </c>
      <c r="E80" s="18">
        <v>22.5</v>
      </c>
      <c r="F80" s="18">
        <v>9.8</v>
      </c>
      <c r="G80" s="12">
        <f t="shared" si="11"/>
        <v>32.3</v>
      </c>
      <c r="H80" s="38">
        <f t="shared" si="12"/>
        <v>1.00678296289737</v>
      </c>
      <c r="I80" s="39">
        <f t="shared" si="13"/>
        <v>3.00678296289737</v>
      </c>
      <c r="J80" s="14" t="s">
        <v>163</v>
      </c>
      <c r="L80" s="36"/>
      <c r="O80" s="47">
        <f t="shared" si="14"/>
        <v>32.3</v>
      </c>
      <c r="P80" s="45">
        <f t="shared" si="18"/>
        <v>0.005720357743735057</v>
      </c>
      <c r="Q80" s="46">
        <f t="shared" si="19"/>
        <v>1.224156557159302</v>
      </c>
      <c r="R80" s="42">
        <f t="shared" si="17"/>
      </c>
      <c r="S80" s="67">
        <f t="shared" si="15"/>
        <v>1.00678296289737</v>
      </c>
      <c r="T80" s="54">
        <f t="shared" si="16"/>
        <v>1.00678296289737</v>
      </c>
    </row>
    <row r="81" spans="1:20" ht="15">
      <c r="A81" s="7">
        <v>77</v>
      </c>
      <c r="B81" s="15" t="s">
        <v>164</v>
      </c>
      <c r="C81" s="16">
        <v>757</v>
      </c>
      <c r="D81" s="17">
        <v>3</v>
      </c>
      <c r="E81" s="18">
        <v>21.8</v>
      </c>
      <c r="F81" s="18">
        <v>13.3</v>
      </c>
      <c r="G81" s="12">
        <f t="shared" si="11"/>
        <v>35.1</v>
      </c>
      <c r="H81" s="38">
        <f t="shared" si="12"/>
        <v>1.094058266182591</v>
      </c>
      <c r="I81" s="39">
        <f t="shared" si="13"/>
        <v>4.094058266182591</v>
      </c>
      <c r="J81" s="14" t="s">
        <v>165</v>
      </c>
      <c r="L81" s="36"/>
      <c r="O81" s="47">
        <f t="shared" si="14"/>
        <v>35.1</v>
      </c>
      <c r="P81" s="45">
        <f t="shared" si="18"/>
        <v>0.0062162401487647215</v>
      </c>
      <c r="Q81" s="46">
        <f t="shared" si="19"/>
        <v>1.3302753918356505</v>
      </c>
      <c r="R81" s="42">
        <f t="shared" si="17"/>
      </c>
      <c r="S81" s="67">
        <f t="shared" si="15"/>
        <v>1.094058266182591</v>
      </c>
      <c r="T81" s="54">
        <f t="shared" si="16"/>
        <v>1.094058266182591</v>
      </c>
    </row>
    <row r="82" spans="1:20" ht="15">
      <c r="A82" s="7">
        <v>78</v>
      </c>
      <c r="B82" s="15" t="s">
        <v>166</v>
      </c>
      <c r="C82" s="20">
        <v>57</v>
      </c>
      <c r="D82" s="17">
        <v>1</v>
      </c>
      <c r="E82" s="18">
        <v>1.6</v>
      </c>
      <c r="F82" s="18">
        <v>1</v>
      </c>
      <c r="G82" s="12">
        <f t="shared" si="11"/>
        <v>2.6</v>
      </c>
      <c r="H82" s="38">
        <f t="shared" si="12"/>
        <v>1</v>
      </c>
      <c r="I82" s="39">
        <f t="shared" si="13"/>
        <v>2</v>
      </c>
      <c r="J82" s="14" t="s">
        <v>167</v>
      </c>
      <c r="L82" s="36"/>
      <c r="O82" s="47">
        <f t="shared" si="14"/>
        <v>2.6</v>
      </c>
      <c r="P82" s="45">
        <f t="shared" si="18"/>
        <v>0.00046046223324183125</v>
      </c>
      <c r="Q82" s="46">
        <f t="shared" si="19"/>
        <v>0.09853891791375188</v>
      </c>
      <c r="R82" s="42" t="str">
        <f t="shared" si="17"/>
        <v>1</v>
      </c>
      <c r="S82" s="67">
        <f t="shared" si="15"/>
      </c>
      <c r="T82" s="54">
        <f t="shared" si="16"/>
        <v>1</v>
      </c>
    </row>
    <row r="83" spans="1:20" ht="15.75" thickBot="1">
      <c r="A83" s="25"/>
      <c r="B83" s="26"/>
      <c r="C83" s="27">
        <v>73205</v>
      </c>
      <c r="D83" s="28">
        <f aca="true" t="shared" si="20" ref="D83:I83">SUM(D5:D82)</f>
        <v>212</v>
      </c>
      <c r="E83" s="29">
        <f t="shared" si="20"/>
        <v>3015.2000000000007</v>
      </c>
      <c r="F83" s="29">
        <f t="shared" si="20"/>
        <v>2705.0000000000014</v>
      </c>
      <c r="G83" s="30">
        <f t="shared" si="20"/>
        <v>5720.200000000001</v>
      </c>
      <c r="H83" s="40">
        <f>SUM(H5:H82)</f>
        <v>214.08270610112464</v>
      </c>
      <c r="I83" s="41">
        <f t="shared" si="20"/>
        <v>426.08270610112453</v>
      </c>
      <c r="J83" s="14"/>
      <c r="L83" s="36"/>
      <c r="O83" s="48"/>
      <c r="P83" s="43"/>
      <c r="Q83" s="43">
        <f>SUM(Q5:Q82)</f>
        <v>216.79319932701662</v>
      </c>
      <c r="R83" s="43"/>
      <c r="S83" s="44">
        <f>SUM(S6:S82)</f>
        <v>162.08270610112464</v>
      </c>
      <c r="T83" s="49">
        <f>SUM(T5:T82)</f>
        <v>215.08270610112464</v>
      </c>
    </row>
    <row r="84" spans="10:16" ht="15">
      <c r="J84" s="1"/>
      <c r="L84" s="36"/>
      <c r="M84" s="19"/>
      <c r="N84" s="37"/>
      <c r="O84" s="35"/>
      <c r="P84" s="63"/>
    </row>
    <row r="85" spans="12:17" ht="15">
      <c r="L85" s="36"/>
      <c r="M85" s="19"/>
      <c r="P85" s="64"/>
      <c r="Q85" s="19"/>
    </row>
    <row r="86" spans="2:18" ht="15">
      <c r="B86" s="31" t="s">
        <v>179</v>
      </c>
      <c r="L86" s="36"/>
      <c r="M86" s="19"/>
      <c r="N86" t="s">
        <v>173</v>
      </c>
      <c r="R86" s="19"/>
    </row>
    <row r="87" spans="2:20" ht="25.5" customHeight="1">
      <c r="B87" s="31"/>
      <c r="L87" s="36"/>
      <c r="M87" s="19"/>
      <c r="N87" s="68" t="s">
        <v>177</v>
      </c>
      <c r="O87" s="68"/>
      <c r="P87" s="68"/>
      <c r="Q87" s="68"/>
      <c r="R87" s="68"/>
      <c r="S87" s="68"/>
      <c r="T87" s="68"/>
    </row>
    <row r="88" spans="12:14" ht="15.75">
      <c r="L88" s="36"/>
      <c r="M88" s="19"/>
      <c r="N88" t="s">
        <v>175</v>
      </c>
    </row>
    <row r="89" spans="12:14" ht="15">
      <c r="L89" s="36"/>
      <c r="M89" s="19"/>
      <c r="N89" t="s">
        <v>176</v>
      </c>
    </row>
    <row r="90" spans="12:15" ht="15">
      <c r="L90" s="36"/>
      <c r="M90" s="19"/>
      <c r="N90" s="32"/>
      <c r="O90" s="19"/>
    </row>
    <row r="91" spans="12:15" ht="15">
      <c r="L91" s="36"/>
      <c r="M91" s="19"/>
      <c r="N91" s="32"/>
      <c r="O91" s="19"/>
    </row>
    <row r="92" spans="11:15" ht="15">
      <c r="K92" s="19"/>
      <c r="L92" s="36"/>
      <c r="M92" s="19"/>
      <c r="N92" s="32"/>
      <c r="O92" s="19"/>
    </row>
    <row r="93" spans="11:15" ht="15">
      <c r="K93" s="19"/>
      <c r="L93" s="36"/>
      <c r="M93" s="19"/>
      <c r="O93" t="s">
        <v>174</v>
      </c>
    </row>
    <row r="94" spans="11:13" ht="15">
      <c r="K94" s="19"/>
      <c r="L94" s="19"/>
      <c r="M94" s="19"/>
    </row>
  </sheetData>
  <sheetProtection/>
  <mergeCells count="8">
    <mergeCell ref="N87:T87"/>
    <mergeCell ref="A1:I1"/>
    <mergeCell ref="A3:A4"/>
    <mergeCell ref="B3:B4"/>
    <mergeCell ref="C3:C4"/>
    <mergeCell ref="D3:D4"/>
    <mergeCell ref="E3:G3"/>
    <mergeCell ref="H3:H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0" r:id="rId1"/>
  <colBreaks count="2" manualBreakCount="2">
    <brk id="12" max="65535" man="1"/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Věra Sokolářová</dc:creator>
  <cp:keywords/>
  <dc:description/>
  <cp:lastModifiedBy>Tioka</cp:lastModifiedBy>
  <cp:lastPrinted>2012-05-14T05:35:11Z</cp:lastPrinted>
  <dcterms:created xsi:type="dcterms:W3CDTF">2012-05-03T09:13:08Z</dcterms:created>
  <dcterms:modified xsi:type="dcterms:W3CDTF">2013-04-12T07:48:52Z</dcterms:modified>
  <cp:category/>
  <cp:version/>
  <cp:contentType/>
  <cp:contentStatus/>
</cp:coreProperties>
</file>